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1115" windowHeight="5865" activeTab="2"/>
  </bookViews>
  <sheets>
    <sheet name="NOTE" sheetId="1" r:id="rId1"/>
    <sheet name="Foglio0" sheetId="2" r:id="rId2"/>
    <sheet name="RIPARTIZIONE" sheetId="3" r:id="rId3"/>
    <sheet name="RIPARTIZIONE DM-21" sheetId="4" r:id="rId4"/>
    <sheet name="Suppl. brevi" sheetId="5" r:id="rId5"/>
    <sheet name="Fondo Ist." sheetId="6" r:id="rId6"/>
    <sheet name="Ind. Direz. vai ult.foglio" sheetId="7" r:id="rId7"/>
    <sheet name="Funzioni docenti" sheetId="8" r:id="rId8"/>
    <sheet name="Incarichi A.T.A." sheetId="9" r:id="rId9"/>
    <sheet name="Ore eccedenti" sheetId="10" r:id="rId10"/>
    <sheet name="Esami di Stato" sheetId="11" r:id="rId11"/>
    <sheet name="Ind. Direz.DSGA e SOST." sheetId="12" r:id="rId12"/>
  </sheets>
  <definedNames/>
  <calcPr fullCalcOnLoad="1"/>
</workbook>
</file>

<file path=xl/comments12.xml><?xml version="1.0" encoding="utf-8"?>
<comments xmlns="http://schemas.openxmlformats.org/spreadsheetml/2006/main">
  <authors>
    <author>Placido Olivieri</author>
  </authors>
  <commentList>
    <comment ref="E10" authorId="0">
      <text>
        <r>
          <rPr>
            <b/>
            <sz val="8"/>
            <rFont val="Tahoma"/>
            <family val="0"/>
          </rPr>
          <t>Inserire il numero delle aziende agrarie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Inserire il numero 1 se presenti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Inserire il numero 1 se presenti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Inserire il numero dei convitti annessi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<sst xmlns="http://schemas.openxmlformats.org/spreadsheetml/2006/main" count="295" uniqueCount="165">
  <si>
    <t>Anno scolastico</t>
  </si>
  <si>
    <t>Inpdap Stato</t>
  </si>
  <si>
    <t>Tfr Stato</t>
  </si>
  <si>
    <t>Irap Stato</t>
  </si>
  <si>
    <t>Inps Stato</t>
  </si>
  <si>
    <t>Descrizione</t>
  </si>
  <si>
    <t>Differenza</t>
  </si>
  <si>
    <t>:</t>
  </si>
  <si>
    <t>Quota base</t>
  </si>
  <si>
    <t>Esami di Stato</t>
  </si>
  <si>
    <t>2010/2011</t>
  </si>
  <si>
    <t>INSERIRE I DATI NELLE SOLE CASELLE DI COLORE BLEU</t>
  </si>
  <si>
    <t>Inpdap</t>
  </si>
  <si>
    <t>T o t a l e</t>
  </si>
  <si>
    <t>VOCE</t>
  </si>
  <si>
    <t>IMPORTO</t>
  </si>
  <si>
    <t>INDENNITA'   LORDA</t>
  </si>
  <si>
    <t>F. C.</t>
  </si>
  <si>
    <t>Quota fissa spettante al D.S.G.A.</t>
  </si>
  <si>
    <t>Compenso individuale accessorio</t>
  </si>
  <si>
    <t>x</t>
  </si>
  <si>
    <t>-</t>
  </si>
  <si>
    <t>Quota annua assegnata al DSGA</t>
  </si>
  <si>
    <t>T O T A L E</t>
  </si>
  <si>
    <t>+</t>
  </si>
  <si>
    <t>Importo lordo giornaliero</t>
  </si>
  <si>
    <t>Numero giorni previsti per la sostituzione del   D.S.G.A.</t>
  </si>
  <si>
    <t>INDENNITA'  LORDA</t>
  </si>
  <si>
    <t>TOTOLE COMPLESSIVO LORDO</t>
  </si>
  <si>
    <r>
      <t xml:space="preserve">FOGLIO di CALCOLO per la DETERMINAZIONE dell'                             </t>
    </r>
    <r>
      <rPr>
        <sz val="16"/>
        <color indexed="17"/>
        <rFont val="Aachen BT"/>
        <family val="1"/>
      </rPr>
      <t>INDENNITA' di DIREZIONE</t>
    </r>
    <r>
      <rPr>
        <sz val="12"/>
        <color indexed="17"/>
        <rFont val="Arial Black"/>
        <family val="2"/>
      </rPr>
      <t xml:space="preserve"> </t>
    </r>
    <r>
      <rPr>
        <sz val="12"/>
        <rFont val="Arial Black"/>
        <family val="2"/>
      </rPr>
      <t>al</t>
    </r>
    <r>
      <rPr>
        <sz val="12"/>
        <color indexed="17"/>
        <rFont val="Arial Black"/>
        <family val="2"/>
      </rPr>
      <t xml:space="preserve">                                            </t>
    </r>
    <r>
      <rPr>
        <sz val="16"/>
        <color indexed="10"/>
        <rFont val="Aachen BT"/>
        <family val="1"/>
      </rPr>
      <t>DIRETTORE SERVIZI GENERALI e AMMINISTRATIVI</t>
    </r>
  </si>
  <si>
    <t>R i t e n u t e          D i p e n d e n t i</t>
  </si>
  <si>
    <t xml:space="preserve">C o n t r i b u t i          S t a t o  </t>
  </si>
  <si>
    <t>Irap</t>
  </si>
  <si>
    <t>Anno scolastico                              corrente</t>
  </si>
  <si>
    <t>Anno scolastico precedente</t>
  </si>
  <si>
    <t>2009/2010</t>
  </si>
  <si>
    <t>Esercizio corrente</t>
  </si>
  <si>
    <t>Esercizio precedente</t>
  </si>
  <si>
    <t xml:space="preserve">Irpef </t>
  </si>
  <si>
    <t>Ipef supplenti</t>
  </si>
  <si>
    <t>Add/le Regionale</t>
  </si>
  <si>
    <t>Importi</t>
  </si>
  <si>
    <t>Corsi recupero docenti</t>
  </si>
  <si>
    <t>Parametro</t>
  </si>
  <si>
    <t>Atiività insegnamento docenti</t>
  </si>
  <si>
    <t>Attività non insegnamento docenti</t>
  </si>
  <si>
    <t>Coordinatore Amm/vo</t>
  </si>
  <si>
    <t>Assistenti Amm/vi</t>
  </si>
  <si>
    <t>Collaboratore scol/co</t>
  </si>
  <si>
    <t>Compensi netti</t>
  </si>
  <si>
    <t>Inpdap Dipendenti</t>
  </si>
  <si>
    <t>Espero Stato</t>
  </si>
  <si>
    <t>Ore eccedenti</t>
  </si>
  <si>
    <t>8/12</t>
  </si>
  <si>
    <t>Incarichi specifici ATA</t>
  </si>
  <si>
    <t>Finanziamento</t>
  </si>
  <si>
    <t>T  o  t  a  l  e</t>
  </si>
  <si>
    <r>
      <t>Fondo di Istituto</t>
    </r>
    <r>
      <rPr>
        <sz val="8"/>
        <rFont val="Arial Black"/>
        <family val="2"/>
      </rPr>
      <t xml:space="preserve">                               [senza Indennita di Direzione D.S.G.A]</t>
    </r>
  </si>
  <si>
    <t>Indennità Direzione DSGA</t>
  </si>
  <si>
    <t>Funzioni strum/li docenti</t>
  </si>
  <si>
    <t xml:space="preserve">Somma </t>
  </si>
  <si>
    <t>assegnata</t>
  </si>
  <si>
    <t>SPESE di PERSONALE su FONDI STATALI</t>
  </si>
  <si>
    <t>Inps</t>
  </si>
  <si>
    <t>Coefficiente docenti sostegno 2° grado</t>
  </si>
  <si>
    <t>F.C Dipendenti</t>
  </si>
  <si>
    <t>magg. 18%</t>
  </si>
  <si>
    <t xml:space="preserve">B  U  D  G  E  T </t>
  </si>
  <si>
    <t>infanzia</t>
  </si>
  <si>
    <t>primaria</t>
  </si>
  <si>
    <t>secondaria</t>
  </si>
  <si>
    <t>A.T.A.</t>
  </si>
  <si>
    <t>///////////////////////////////////////////////</t>
  </si>
  <si>
    <t>r  i  p  a  r  t  i  z  i  o  n  e</t>
  </si>
  <si>
    <t>docenti</t>
  </si>
  <si>
    <t>a.t.a.</t>
  </si>
  <si>
    <t>a.t.a</t>
  </si>
  <si>
    <t>Compensi lordo Stato</t>
  </si>
  <si>
    <t>Compensi lordo Dipendenti</t>
  </si>
  <si>
    <t>Irpef dipendenti</t>
  </si>
  <si>
    <t>Inpdap dipendenti</t>
  </si>
  <si>
    <t>Fondo credito dipendenti</t>
  </si>
  <si>
    <t>Addizionele regionale dip.</t>
  </si>
  <si>
    <t>Addizionale comunale dip.</t>
  </si>
  <si>
    <t>Ritenuta Espero dipendenti</t>
  </si>
  <si>
    <t>////////////////////////</t>
  </si>
  <si>
    <t>Espero dipendenti</t>
  </si>
  <si>
    <t>parametri su organico di diritto</t>
  </si>
  <si>
    <t>Punti erog/ne servizio</t>
  </si>
  <si>
    <t>Personale  A.T.A</t>
  </si>
  <si>
    <r>
      <t>Docenti sostegno 2° grado</t>
    </r>
    <r>
      <rPr>
        <b/>
        <sz val="8"/>
        <rFont val="Arial Black"/>
        <family val="2"/>
      </rPr>
      <t xml:space="preserve"> organico di fatto</t>
    </r>
  </si>
  <si>
    <t>organico di fatto</t>
  </si>
  <si>
    <t>Complessità</t>
  </si>
  <si>
    <t>Docenti infanzia</t>
  </si>
  <si>
    <t>Docenti primaria</t>
  </si>
  <si>
    <t xml:space="preserve">Docenti media </t>
  </si>
  <si>
    <t>Docenti 2° grado</t>
  </si>
  <si>
    <t xml:space="preserve">Personale </t>
  </si>
  <si>
    <t>Direttore S.G.A.</t>
  </si>
  <si>
    <t>Indennità di Direzione D.S.G.A.</t>
  </si>
  <si>
    <t>meno</t>
  </si>
  <si>
    <t>compilare prima l'apposito foglio avanti</t>
  </si>
  <si>
    <t>S U P P L E N Z E          B R E V I</t>
  </si>
  <si>
    <t>INDENNITA'  di  DIREZIONENE  D.S.G.A.</t>
  </si>
  <si>
    <t>I singoli fogli calcolano, in automatico, per ogni ripartizione, la suddivisione dell'importo nel compenso netto, nelle ritenute previdenziali ed erariali a carico dei dipendenti e nei contributi a carico dello Stato.</t>
  </si>
  <si>
    <t>Basta compilare le sole celle di colore bleu.</t>
  </si>
  <si>
    <t>Nell'ultimo foglio, dal quale si suggerisce di iniziare, è previsto il calcolo dell'Indennità di Direzione del D.S.G.A. e del suo sostituto che viene estrapolato dal complessivo calcolo del fondo di istituto e, in automatico, riportato nell'apposito foglio.</t>
  </si>
  <si>
    <t>Il presente file, in riferimento alla predisposizione del Programma Annuale e alla comunicazione ministeriale del Budget assegnato, viene predisposto, per ogni voce di finanziamento, in fogli singoli calcolati in 4 e 8 dodicesimi riferiti all'anno scolastico.</t>
  </si>
  <si>
    <t>Sono stati predisposti anche i fogli di calcolo per le supplenze brevi, le funzioni superiori e gli esami di Stato, nella ipotesi in cui nel finanziamento ministeriale venissero previste anche tali assegnazioni. Ovviamente, in atto, tali fogli non vanno compilati ma lasciati a zero.</t>
  </si>
  <si>
    <t>Docenti media</t>
  </si>
  <si>
    <t>voci finanziamento</t>
  </si>
  <si>
    <t>punti erogazione servizio</t>
  </si>
  <si>
    <t>lordo Stato</t>
  </si>
  <si>
    <t>lordo Dipendente</t>
  </si>
  <si>
    <t>economie 31.12</t>
  </si>
  <si>
    <r>
      <t>INDENNITA' di DIREZIONE</t>
    </r>
    <r>
      <rPr>
        <sz val="12"/>
        <color indexed="17"/>
        <rFont val="Arial Black"/>
        <family val="2"/>
      </rPr>
      <t xml:space="preserve"> </t>
    </r>
    <r>
      <rPr>
        <sz val="12"/>
        <rFont val="Arial Black"/>
        <family val="2"/>
      </rPr>
      <t>all'</t>
    </r>
    <r>
      <rPr>
        <sz val="16"/>
        <color indexed="10"/>
        <rFont val="Aachen BT"/>
        <family val="1"/>
      </rPr>
      <t>ASSISTENTE AMMINISTRAIVO VICARIO</t>
    </r>
  </si>
  <si>
    <r>
      <t>a</t>
    </r>
    <r>
      <rPr>
        <sz val="10"/>
        <rFont val="Rockwell Extra Bold"/>
        <family val="1"/>
      </rPr>
      <t>)</t>
    </r>
    <r>
      <rPr>
        <sz val="10"/>
        <rFont val="Aachen BT"/>
        <family val="1"/>
      </rPr>
      <t xml:space="preserve"> Azienda agraria</t>
    </r>
  </si>
  <si>
    <r>
      <t>b</t>
    </r>
    <r>
      <rPr>
        <sz val="10"/>
        <rFont val="Rockwell Extra Bold"/>
        <family val="1"/>
      </rPr>
      <t xml:space="preserve">) </t>
    </r>
    <r>
      <rPr>
        <sz val="10"/>
        <rFont val="Aachen BT"/>
        <family val="1"/>
      </rPr>
      <t>Convitti ed educandati annessi</t>
    </r>
  </si>
  <si>
    <r>
      <t>c)</t>
    </r>
    <r>
      <rPr>
        <sz val="10"/>
        <rFont val="Rockwell Extra Bold"/>
        <family val="1"/>
      </rPr>
      <t xml:space="preserve"> </t>
    </r>
    <r>
      <rPr>
        <sz val="10"/>
        <rFont val="Aachen BT"/>
        <family val="1"/>
      </rPr>
      <t>Istituti verticalizzati ed istituti con almeno due punti di erogazione del servizio scolastico, istituti di secondo grado aggregati e istituti tecnici, professionali e d'arte con laboratori e/o reparti di lavorazione</t>
    </r>
  </si>
  <si>
    <r>
      <t>d</t>
    </r>
    <r>
      <rPr>
        <sz val="10"/>
        <rFont val="Rockwell Extra Bold"/>
        <family val="1"/>
      </rPr>
      <t xml:space="preserve">) </t>
    </r>
    <r>
      <rPr>
        <sz val="10"/>
        <rFont val="Aachen BT"/>
        <family val="1"/>
      </rPr>
      <t>Istituzioni non rientranti nelle tipologie di cui alla lettera c)</t>
    </r>
  </si>
  <si>
    <r>
      <t>e</t>
    </r>
    <r>
      <rPr>
        <sz val="10"/>
        <rFont val="Rockwell Extra Bold"/>
        <family val="1"/>
      </rPr>
      <t xml:space="preserve">) </t>
    </r>
    <r>
      <rPr>
        <sz val="10"/>
        <rFont val="Aachen BT"/>
        <family val="1"/>
      </rPr>
      <t>Complessità organizzativa</t>
    </r>
    <r>
      <rPr>
        <sz val="12"/>
        <rFont val="Aachen BT"/>
        <family val="1"/>
      </rPr>
      <t xml:space="preserve"> </t>
    </r>
    <r>
      <rPr>
        <sz val="8"/>
        <color indexed="12"/>
        <rFont val="Arial Black"/>
        <family val="2"/>
      </rPr>
      <t>valore unitario da moltiplicare per il numero del personale docente e ATA in organico di diritto</t>
    </r>
  </si>
  <si>
    <r>
      <t xml:space="preserve">IMPORTO                      </t>
    </r>
    <r>
      <rPr>
        <b/>
        <sz val="11"/>
        <color indexed="20"/>
        <rFont val="Aachen BT"/>
        <family val="1"/>
      </rPr>
      <t>correlato alla complessità</t>
    </r>
  </si>
  <si>
    <t>Indennità D.S.G.A.</t>
  </si>
  <si>
    <t>Compensi lordo Dipendente</t>
  </si>
  <si>
    <t>FUNZIONI STRUM. DOCENTI</t>
  </si>
  <si>
    <t>complessità</t>
  </si>
  <si>
    <t>quota base</t>
  </si>
  <si>
    <t>tutte le scuole</t>
  </si>
  <si>
    <t>scuole 2° grado</t>
  </si>
  <si>
    <t>quota unica</t>
  </si>
  <si>
    <t>L.S.U.</t>
  </si>
  <si>
    <t>CO.CO.CO</t>
  </si>
  <si>
    <t xml:space="preserve">T o t a l e  </t>
  </si>
  <si>
    <t>docenti infanzia e primaria</t>
  </si>
  <si>
    <t>docenti secondaria</t>
  </si>
  <si>
    <t>F O N D O    d i     I S T I T U T O</t>
  </si>
  <si>
    <t>INCARICHI    SPECIFICI    A.T.A.</t>
  </si>
  <si>
    <t>O R E      E C C E D E N T I</t>
  </si>
  <si>
    <t>E S A M I     di     S T A T O</t>
  </si>
  <si>
    <t>Compensi Componenti</t>
  </si>
  <si>
    <t>per classi terminali</t>
  </si>
  <si>
    <t>quota</t>
  </si>
  <si>
    <t>ANNO</t>
  </si>
  <si>
    <t>SCOLASTICO</t>
  </si>
  <si>
    <t>ESERCIZIO</t>
  </si>
  <si>
    <t>FINANZIARIO</t>
  </si>
  <si>
    <t>D.M. n.21 del 1° marzo 2007</t>
  </si>
  <si>
    <t>somma</t>
  </si>
  <si>
    <t>Quota fissa per istituto</t>
  </si>
  <si>
    <t>Tab. 2 Quadro A</t>
  </si>
  <si>
    <t>n.</t>
  </si>
  <si>
    <t>Quota Alunni H</t>
  </si>
  <si>
    <t>Quota Revisori</t>
  </si>
  <si>
    <t>/////////////////////////////////////////////////////////</t>
  </si>
  <si>
    <t>Contratti di co.co.co</t>
  </si>
  <si>
    <t>Quota X alunno</t>
  </si>
  <si>
    <t>Quota X sede aggiuntiva</t>
  </si>
  <si>
    <t>Accantonato coll.scol/ci</t>
  </si>
  <si>
    <t>Quota variabile spettante corrisposta dalla scuola 8/12</t>
  </si>
  <si>
    <t>Indennità D.S.G.A. lordo dipendente</t>
  </si>
  <si>
    <t>Indennità SOSTITUTO D.S.G.A. lordo dipendente</t>
  </si>
  <si>
    <t>TOTALE LORDO complessivo</t>
  </si>
  <si>
    <t>12/12</t>
  </si>
  <si>
    <r>
      <t>Supplenze brevi (</t>
    </r>
    <r>
      <rPr>
        <sz val="14"/>
        <rFont val="Arial Black"/>
        <family val="2"/>
      </rPr>
      <t>acconto</t>
    </r>
    <r>
      <rPr>
        <sz val="14"/>
        <color indexed="17"/>
        <rFont val="Rockwell Extra Bold"/>
        <family val="1"/>
      </rPr>
      <t>)</t>
    </r>
  </si>
  <si>
    <t>Tab.1 Q/A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</si>
</sst>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_-* #,##0.000_-;\-* #,##0.0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#,##0.00_ ;\-#,##0.00\ "/>
    <numFmt numFmtId="177" formatCode="0.00000"/>
    <numFmt numFmtId="178" formatCode="0.000000"/>
    <numFmt numFmtId="179" formatCode="0.0"/>
    <numFmt numFmtId="180" formatCode="#,##0.0"/>
    <numFmt numFmtId="181" formatCode="#,##0.000"/>
    <numFmt numFmtId="182" formatCode="_-* #,##0.0000_-;\-* #,##0.0000_-;_-* &quot;-&quot;??_-;_-@_-"/>
    <numFmt numFmtId="183" formatCode="_-* #,##0.0_-;\-* #,##0.0_-;_-* &quot;-&quot;??_-;_-@_-"/>
    <numFmt numFmtId="184" formatCode="_-* #,##0_-;\-* #,##0_-;_-* &quot;-&quot;??_-;_-@_-"/>
    <numFmt numFmtId="185" formatCode="#\ ?/10"/>
    <numFmt numFmtId="186" formatCode="00000"/>
    <numFmt numFmtId="187" formatCode="[&lt;=9999999]####\-####;\(0###\)\ ####\-####"/>
    <numFmt numFmtId="188" formatCode="0.00_ ;\-0.00\ "/>
    <numFmt numFmtId="189" formatCode="#\ ???/???"/>
    <numFmt numFmtId="190" formatCode="#,##0_ ;\-#,##0\ "/>
    <numFmt numFmtId="191" formatCode="#,##0.00;[Red]#,##0.00"/>
    <numFmt numFmtId="192" formatCode="[$€-2]\ #.##000_);[Red]\([$€-2]\ #.##000\)"/>
    <numFmt numFmtId="193" formatCode="d\-mmm\-yy"/>
    <numFmt numFmtId="194" formatCode="mmm\-yyyy"/>
    <numFmt numFmtId="195" formatCode="#\ ??/16"/>
    <numFmt numFmtId="196" formatCode="d\ mmmm\ yyyy"/>
    <numFmt numFmtId="197" formatCode="dd/mm/yy"/>
    <numFmt numFmtId="198" formatCode="0.000%"/>
  </numFmts>
  <fonts count="138"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8"/>
      <name val="Arial"/>
      <family val="0"/>
    </font>
    <font>
      <sz val="14"/>
      <name val="Arial Black"/>
      <family val="2"/>
    </font>
    <font>
      <sz val="14"/>
      <name val="Arial"/>
      <family val="0"/>
    </font>
    <font>
      <b/>
      <sz val="22"/>
      <color indexed="10"/>
      <name val="Hobo BT"/>
      <family val="5"/>
    </font>
    <font>
      <b/>
      <sz val="22"/>
      <name val="Hobo BT"/>
      <family val="5"/>
    </font>
    <font>
      <b/>
      <sz val="10"/>
      <name val="Arial"/>
      <family val="2"/>
    </font>
    <font>
      <sz val="16"/>
      <name val="Aachen BT"/>
      <family val="1"/>
    </font>
    <font>
      <sz val="22"/>
      <name val="Bodoni MT Black"/>
      <family val="1"/>
    </font>
    <font>
      <sz val="10"/>
      <name val="Bodoni MT Black"/>
      <family val="1"/>
    </font>
    <font>
      <sz val="12"/>
      <name val="Arial Black"/>
      <family val="2"/>
    </font>
    <font>
      <sz val="12"/>
      <name val="Arial"/>
      <family val="0"/>
    </font>
    <font>
      <sz val="8"/>
      <name val="Arial Black"/>
      <family val="2"/>
    </font>
    <font>
      <sz val="24"/>
      <name val="Arial"/>
      <family val="0"/>
    </font>
    <font>
      <sz val="16"/>
      <name val="Arial Black"/>
      <family val="2"/>
    </font>
    <font>
      <sz val="18"/>
      <color indexed="12"/>
      <name val="Bodoni MT Black"/>
      <family val="1"/>
    </font>
    <font>
      <sz val="18"/>
      <name val="Arial"/>
      <family val="0"/>
    </font>
    <font>
      <sz val="20"/>
      <name val="Arial"/>
      <family val="0"/>
    </font>
    <font>
      <sz val="16"/>
      <name val="Arial"/>
      <family val="0"/>
    </font>
    <font>
      <sz val="10"/>
      <name val="Arial Black"/>
      <family val="2"/>
    </font>
    <font>
      <b/>
      <sz val="11"/>
      <name val="Arial"/>
      <family val="2"/>
    </font>
    <font>
      <sz val="36"/>
      <name val="Bodoni MT Black"/>
      <family val="1"/>
    </font>
    <font>
      <sz val="20"/>
      <name val="Bodoni MT Black"/>
      <family val="1"/>
    </font>
    <font>
      <sz val="20"/>
      <color indexed="12"/>
      <name val="Bodoni MT Black"/>
      <family val="1"/>
    </font>
    <font>
      <sz val="18"/>
      <name val="Bodoni MT Black"/>
      <family val="1"/>
    </font>
    <font>
      <sz val="18"/>
      <color indexed="12"/>
      <name val="Arial Black"/>
      <family val="2"/>
    </font>
    <font>
      <sz val="16"/>
      <color indexed="17"/>
      <name val="Aachen BT"/>
      <family val="1"/>
    </font>
    <font>
      <sz val="12"/>
      <color indexed="17"/>
      <name val="Arial Black"/>
      <family val="2"/>
    </font>
    <font>
      <sz val="16"/>
      <color indexed="10"/>
      <name val="Aachen BT"/>
      <family val="1"/>
    </font>
    <font>
      <sz val="16"/>
      <color indexed="10"/>
      <name val="Arial Black"/>
      <family val="2"/>
    </font>
    <font>
      <sz val="18"/>
      <name val="Aachen BT"/>
      <family val="1"/>
    </font>
    <font>
      <b/>
      <sz val="18"/>
      <color indexed="20"/>
      <name val="Aachen BT"/>
      <family val="1"/>
    </font>
    <font>
      <sz val="18"/>
      <color indexed="20"/>
      <name val="Arial"/>
      <family val="0"/>
    </font>
    <font>
      <b/>
      <sz val="18"/>
      <color indexed="12"/>
      <name val="Aachen BT"/>
      <family val="1"/>
    </font>
    <font>
      <sz val="20"/>
      <name val="Aachen BT"/>
      <family val="1"/>
    </font>
    <font>
      <sz val="12"/>
      <name val="Rockwell Extra Bold"/>
      <family val="1"/>
    </font>
    <font>
      <sz val="12"/>
      <name val="Aachen BT"/>
      <family val="1"/>
    </font>
    <font>
      <b/>
      <sz val="18"/>
      <name val="Arial"/>
      <family val="2"/>
    </font>
    <font>
      <sz val="18"/>
      <name val="Arial Black"/>
      <family val="2"/>
    </font>
    <font>
      <sz val="10"/>
      <name val="Aachen BT"/>
      <family val="1"/>
    </font>
    <font>
      <sz val="10"/>
      <color indexed="12"/>
      <name val="Arial"/>
      <family val="0"/>
    </font>
    <font>
      <sz val="8"/>
      <color indexed="12"/>
      <name val="Arial Black"/>
      <family val="2"/>
    </font>
    <font>
      <sz val="24"/>
      <color indexed="10"/>
      <name val="Bodoni MT Black"/>
      <family val="1"/>
    </font>
    <font>
      <sz val="10"/>
      <color indexed="10"/>
      <name val="Arial"/>
      <family val="0"/>
    </font>
    <font>
      <sz val="36"/>
      <color indexed="10"/>
      <name val="Bodoni MT Black"/>
      <family val="1"/>
    </font>
    <font>
      <sz val="36"/>
      <color indexed="10"/>
      <name val="Arial"/>
      <family val="0"/>
    </font>
    <font>
      <sz val="36"/>
      <name val="Arial"/>
      <family val="0"/>
    </font>
    <font>
      <sz val="24"/>
      <color indexed="17"/>
      <name val="Bodoni MT Black"/>
      <family val="1"/>
    </font>
    <font>
      <sz val="14"/>
      <name val="Bodoni MT Black"/>
      <family val="1"/>
    </font>
    <font>
      <sz val="12"/>
      <color indexed="12"/>
      <name val="Aachen BT"/>
      <family val="1"/>
    </font>
    <font>
      <b/>
      <sz val="12"/>
      <name val="Arial"/>
      <family val="2"/>
    </font>
    <font>
      <sz val="28"/>
      <name val="Arial Black"/>
      <family val="2"/>
    </font>
    <font>
      <sz val="24"/>
      <name val="Arial Black"/>
      <family val="2"/>
    </font>
    <font>
      <b/>
      <sz val="16"/>
      <name val="Arial"/>
      <family val="2"/>
    </font>
    <font>
      <sz val="24"/>
      <name val="Bodoni MT Black"/>
      <family val="1"/>
    </font>
    <font>
      <b/>
      <sz val="36"/>
      <color indexed="12"/>
      <name val="Hobo BT"/>
      <family val="5"/>
    </font>
    <font>
      <sz val="20"/>
      <color indexed="10"/>
      <name val="Aachen BT"/>
      <family val="1"/>
    </font>
    <font>
      <sz val="20"/>
      <color indexed="10"/>
      <name val="Arial"/>
      <family val="0"/>
    </font>
    <font>
      <sz val="18"/>
      <color indexed="10"/>
      <name val="Aachen BT"/>
      <family val="1"/>
    </font>
    <font>
      <sz val="26"/>
      <name val="Bodoni MT Black"/>
      <family val="1"/>
    </font>
    <font>
      <sz val="28"/>
      <name val="Bodoni MT Black"/>
      <family val="1"/>
    </font>
    <font>
      <sz val="2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22"/>
      <name val="Cooper Black"/>
      <family val="1"/>
    </font>
    <font>
      <sz val="22"/>
      <color indexed="10"/>
      <name val="Bodoni MT Black"/>
      <family val="1"/>
    </font>
    <font>
      <b/>
      <sz val="18"/>
      <name val="Bodoni MT Black"/>
      <family val="1"/>
    </font>
    <font>
      <b/>
      <sz val="28"/>
      <name val="Hobo BT"/>
      <family val="5"/>
    </font>
    <font>
      <b/>
      <sz val="36"/>
      <name val="Bodoni MT Black"/>
      <family val="1"/>
    </font>
    <font>
      <sz val="11"/>
      <name val="Arial Black"/>
      <family val="2"/>
    </font>
    <font>
      <sz val="10"/>
      <name val="Rockwell Extra Bold"/>
      <family val="1"/>
    </font>
    <font>
      <sz val="14"/>
      <name val="Rockwell Extra Bold"/>
      <family val="1"/>
    </font>
    <font>
      <b/>
      <sz val="14"/>
      <name val="Comic Sans MS"/>
      <family val="4"/>
    </font>
    <font>
      <b/>
      <sz val="16"/>
      <name val="Comic Sans MS"/>
      <family val="4"/>
    </font>
    <font>
      <sz val="22"/>
      <color indexed="17"/>
      <name val="Rockwell Extra Bold"/>
      <family val="1"/>
    </font>
    <font>
      <sz val="20"/>
      <name val="Rockwell Extra Bold"/>
      <family val="1"/>
    </font>
    <font>
      <b/>
      <sz val="14"/>
      <name val="Aachen BT"/>
      <family val="1"/>
    </font>
    <font>
      <sz val="11"/>
      <name val="Arial"/>
      <family val="0"/>
    </font>
    <font>
      <sz val="16"/>
      <name val="Cooper Black"/>
      <family val="1"/>
    </font>
    <font>
      <sz val="12"/>
      <name val="Bodoni MT Black"/>
      <family val="1"/>
    </font>
    <font>
      <b/>
      <sz val="12"/>
      <name val="Rockwell Extra Bold"/>
      <family val="1"/>
    </font>
    <font>
      <b/>
      <sz val="14"/>
      <name val="Rockwell Extra Bold"/>
      <family val="1"/>
    </font>
    <font>
      <b/>
      <sz val="22"/>
      <name val="Rockwell Extra Bold"/>
      <family val="1"/>
    </font>
    <font>
      <sz val="22"/>
      <name val="Rockwell Extra Bold"/>
      <family val="1"/>
    </font>
    <font>
      <sz val="48"/>
      <name val="Rockwell Extra Bold"/>
      <family val="1"/>
    </font>
    <font>
      <b/>
      <sz val="36"/>
      <name val="Rockwell Extra Bold"/>
      <family val="1"/>
    </font>
    <font>
      <sz val="36"/>
      <name val="Rockwell Extra Bold"/>
      <family val="1"/>
    </font>
    <font>
      <b/>
      <sz val="8"/>
      <name val="Arial Black"/>
      <family val="2"/>
    </font>
    <font>
      <sz val="48"/>
      <color indexed="12"/>
      <name val="Bodoni MT Black"/>
      <family val="1"/>
    </font>
    <font>
      <sz val="24"/>
      <name val="Cooper Black"/>
      <family val="1"/>
    </font>
    <font>
      <sz val="8"/>
      <color indexed="12"/>
      <name val="Arial"/>
      <family val="0"/>
    </font>
    <font>
      <sz val="10"/>
      <color indexed="12"/>
      <name val="Arial Black"/>
      <family val="2"/>
    </font>
    <font>
      <b/>
      <sz val="18"/>
      <name val="Comic Sans MS"/>
      <family val="4"/>
    </font>
    <font>
      <sz val="9"/>
      <name val="Arial Black"/>
      <family val="2"/>
    </font>
    <font>
      <b/>
      <sz val="24"/>
      <color indexed="17"/>
      <name val="Rockwell Extra Bold"/>
      <family val="1"/>
    </font>
    <font>
      <sz val="10"/>
      <color indexed="10"/>
      <name val="Rockwell Extra Bold"/>
      <family val="1"/>
    </font>
    <font>
      <b/>
      <sz val="11"/>
      <color indexed="20"/>
      <name val="Aachen BT"/>
      <family val="1"/>
    </font>
    <font>
      <b/>
      <sz val="14"/>
      <color indexed="12"/>
      <name val="Rockwell Extra Bold"/>
      <family val="1"/>
    </font>
    <font>
      <sz val="14"/>
      <color indexed="12"/>
      <name val="Rockwell Extra Bold"/>
      <family val="1"/>
    </font>
    <font>
      <b/>
      <sz val="18"/>
      <color indexed="12"/>
      <name val="Hobo BT"/>
      <family val="5"/>
    </font>
    <font>
      <b/>
      <sz val="18"/>
      <color indexed="12"/>
      <name val="Rockwell Extra Bold"/>
      <family val="1"/>
    </font>
    <font>
      <sz val="18"/>
      <color indexed="12"/>
      <name val="Rockwell Extra Bold"/>
      <family val="1"/>
    </font>
    <font>
      <sz val="26"/>
      <color indexed="12"/>
      <name val="Bodoni MT Black"/>
      <family val="1"/>
    </font>
    <font>
      <sz val="18"/>
      <color indexed="12"/>
      <name val="Arial"/>
      <family val="0"/>
    </font>
    <font>
      <b/>
      <sz val="20"/>
      <color indexed="12"/>
      <name val="Bodoni MT Black"/>
      <family val="1"/>
    </font>
    <font>
      <sz val="12"/>
      <color indexed="12"/>
      <name val="Arial Black"/>
      <family val="2"/>
    </font>
    <font>
      <sz val="36"/>
      <color indexed="12"/>
      <name val="Arial"/>
      <family val="0"/>
    </font>
    <font>
      <b/>
      <sz val="36"/>
      <color indexed="12"/>
      <name val="Bodoni MT Black"/>
      <family val="1"/>
    </font>
    <font>
      <sz val="20"/>
      <color indexed="12"/>
      <name val="Rockwell Extra Bold"/>
      <family val="1"/>
    </font>
    <font>
      <sz val="10"/>
      <color indexed="12"/>
      <name val="Rockwell Extra Bold"/>
      <family val="1"/>
    </font>
    <font>
      <b/>
      <sz val="22"/>
      <name val="Comic Sans MS"/>
      <family val="4"/>
    </font>
    <font>
      <sz val="11"/>
      <color indexed="12"/>
      <name val="Arial Black"/>
      <family val="2"/>
    </font>
    <font>
      <b/>
      <sz val="24"/>
      <name val="Bodoni MT Black"/>
      <family val="1"/>
    </font>
    <font>
      <b/>
      <sz val="18"/>
      <name val="Arial Black"/>
      <family val="2"/>
    </font>
    <font>
      <b/>
      <sz val="48"/>
      <color indexed="12"/>
      <name val="Hobo BT"/>
      <family val="5"/>
    </font>
    <font>
      <sz val="14"/>
      <color indexed="17"/>
      <name val="Rockwell Extra Bold"/>
      <family val="1"/>
    </font>
    <font>
      <sz val="14"/>
      <color indexed="12"/>
      <name val="Arial Black"/>
      <family val="2"/>
    </font>
    <font>
      <sz val="36"/>
      <color indexed="12"/>
      <name val="Bodoni MT Black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7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66" fillId="0" borderId="0" xfId="0" applyNumberFormat="1" applyFont="1" applyBorder="1" applyAlignment="1" applyProtection="1">
      <alignment horizontal="center" vertical="center"/>
      <protection/>
    </xf>
    <xf numFmtId="10" fontId="2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 wrapText="1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5" fillId="0" borderId="10" xfId="0" applyFont="1" applyBorder="1" applyAlignment="1" applyProtection="1">
      <alignment horizontal="center" vertical="center"/>
      <protection/>
    </xf>
    <xf numFmtId="1" fontId="55" fillId="0" borderId="10" xfId="0" applyNumberFormat="1" applyFont="1" applyBorder="1" applyAlignment="1" applyProtection="1">
      <alignment horizontal="center" vertical="center"/>
      <protection/>
    </xf>
    <xf numFmtId="4" fontId="69" fillId="0" borderId="11" xfId="0" applyNumberFormat="1" applyFont="1" applyBorder="1" applyAlignment="1" applyProtection="1">
      <alignment horizontal="center" vertical="center"/>
      <protection/>
    </xf>
    <xf numFmtId="0" fontId="70" fillId="0" borderId="12" xfId="0" applyFont="1" applyBorder="1" applyAlignment="1" applyProtection="1">
      <alignment horizontal="center" vertical="center"/>
      <protection/>
    </xf>
    <xf numFmtId="0" fontId="70" fillId="0" borderId="11" xfId="0" applyFont="1" applyBorder="1" applyAlignment="1" applyProtection="1">
      <alignment horizontal="center" vertical="center"/>
      <protection/>
    </xf>
    <xf numFmtId="4" fontId="39" fillId="0" borderId="11" xfId="0" applyNumberFormat="1" applyFont="1" applyBorder="1" applyAlignment="1" applyProtection="1">
      <alignment horizontal="center" vertical="center"/>
      <protection/>
    </xf>
    <xf numFmtId="4" fontId="39" fillId="0" borderId="13" xfId="0" applyNumberFormat="1" applyFont="1" applyBorder="1" applyAlignment="1" applyProtection="1">
      <alignment horizontal="center" vertical="center"/>
      <protection/>
    </xf>
    <xf numFmtId="3" fontId="56" fillId="0" borderId="11" xfId="0" applyNumberFormat="1" applyFont="1" applyBorder="1" applyAlignment="1" applyProtection="1">
      <alignment horizontal="center" vertical="center"/>
      <protection/>
    </xf>
    <xf numFmtId="4" fontId="84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57" fillId="0" borderId="0" xfId="0" applyNumberFormat="1" applyFont="1" applyBorder="1" applyAlignment="1">
      <alignment horizontal="center" vertical="center"/>
    </xf>
    <xf numFmtId="4" fontId="35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181" fontId="33" fillId="0" borderId="0" xfId="0" applyNumberFormat="1" applyFont="1" applyBorder="1" applyAlignment="1">
      <alignment horizontal="center" vertical="center"/>
    </xf>
    <xf numFmtId="181" fontId="37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37" fillId="0" borderId="14" xfId="0" applyFont="1" applyBorder="1" applyAlignment="1">
      <alignment horizontal="center" vertical="center"/>
    </xf>
    <xf numFmtId="4" fontId="84" fillId="0" borderId="15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/>
    </xf>
    <xf numFmtId="4" fontId="33" fillId="0" borderId="1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" fontId="33" fillId="0" borderId="0" xfId="0" applyNumberFormat="1" applyFont="1" applyBorder="1" applyAlignment="1" applyProtection="1">
      <alignment horizontal="center" vertical="center"/>
      <protection/>
    </xf>
    <xf numFmtId="4" fontId="41" fillId="0" borderId="0" xfId="0" applyNumberFormat="1" applyFont="1" applyBorder="1" applyAlignment="1" applyProtection="1">
      <alignment horizontal="center" vertical="center"/>
      <protection/>
    </xf>
    <xf numFmtId="4" fontId="41" fillId="0" borderId="14" xfId="0" applyNumberFormat="1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4" fontId="33" fillId="0" borderId="14" xfId="0" applyNumberFormat="1" applyFont="1" applyBorder="1" applyAlignment="1" applyProtection="1">
      <alignment horizontal="center" vertical="center"/>
      <protection/>
    </xf>
    <xf numFmtId="4" fontId="33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9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19" xfId="0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4" fontId="57" fillId="0" borderId="20" xfId="0" applyNumberFormat="1" applyFont="1" applyBorder="1" applyAlignment="1">
      <alignment horizontal="center" vertical="center"/>
    </xf>
    <xf numFmtId="4" fontId="133" fillId="0" borderId="19" xfId="0" applyNumberFormat="1" applyFont="1" applyBorder="1" applyAlignment="1" applyProtection="1">
      <alignment horizontal="center" vertical="center"/>
      <protection locked="0"/>
    </xf>
    <xf numFmtId="4" fontId="133" fillId="0" borderId="19" xfId="0" applyNumberFormat="1" applyFont="1" applyBorder="1" applyAlignment="1">
      <alignment horizontal="center" vertical="center"/>
    </xf>
    <xf numFmtId="1" fontId="67" fillId="0" borderId="21" xfId="0" applyNumberFormat="1" applyFont="1" applyBorder="1" applyAlignment="1" applyProtection="1">
      <alignment horizontal="center" vertical="center"/>
      <protection locked="0"/>
    </xf>
    <xf numFmtId="4" fontId="32" fillId="0" borderId="22" xfId="0" applyNumberFormat="1" applyFont="1" applyBorder="1" applyAlignment="1">
      <alignment vertical="center"/>
    </xf>
    <xf numFmtId="2" fontId="135" fillId="0" borderId="19" xfId="0" applyNumberFormat="1" applyFont="1" applyBorder="1" applyAlignment="1" applyProtection="1">
      <alignment horizontal="center" vertical="center"/>
      <protection locked="0"/>
    </xf>
    <xf numFmtId="2" fontId="135" fillId="0" borderId="21" xfId="0" applyNumberFormat="1" applyFont="1" applyBorder="1" applyAlignment="1" applyProtection="1">
      <alignment horizontal="center" vertical="center"/>
      <protection locked="0"/>
    </xf>
    <xf numFmtId="0" fontId="135" fillId="0" borderId="21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vertical="center" wrapText="1"/>
      <protection/>
    </xf>
    <xf numFmtId="0" fontId="37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4" fontId="78" fillId="0" borderId="23" xfId="0" applyNumberFormat="1" applyFont="1" applyBorder="1" applyAlignment="1">
      <alignment horizontal="center" vertical="center"/>
    </xf>
    <xf numFmtId="4" fontId="33" fillId="0" borderId="23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39" fillId="0" borderId="24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181" fontId="78" fillId="0" borderId="2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justify" vertical="justify" wrapText="1"/>
    </xf>
    <xf numFmtId="0" fontId="21" fillId="0" borderId="0" xfId="0" applyFont="1" applyAlignment="1">
      <alignment vertical="center"/>
    </xf>
    <xf numFmtId="0" fontId="49" fillId="0" borderId="15" xfId="0" applyFont="1" applyBorder="1" applyAlignment="1">
      <alignment horizontal="center" vertical="center"/>
    </xf>
    <xf numFmtId="181" fontId="57" fillId="0" borderId="15" xfId="0" applyNumberFormat="1" applyFont="1" applyBorder="1" applyAlignment="1">
      <alignment horizontal="center" vertical="center"/>
    </xf>
    <xf numFmtId="181" fontId="35" fillId="0" borderId="15" xfId="0" applyNumberFormat="1" applyFon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4" fontId="84" fillId="0" borderId="15" xfId="0" applyNumberFormat="1" applyFont="1" applyBorder="1" applyAlignment="1">
      <alignment horizontal="center" vertical="center"/>
    </xf>
    <xf numFmtId="0" fontId="49" fillId="0" borderId="15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1" fontId="78" fillId="0" borderId="29" xfId="0" applyNumberFormat="1" applyFont="1" applyBorder="1" applyAlignment="1">
      <alignment horizontal="center" vertical="center"/>
    </xf>
    <xf numFmtId="181" fontId="78" fillId="0" borderId="30" xfId="0" applyNumberFormat="1" applyFont="1" applyBorder="1" applyAlignment="1">
      <alignment horizontal="center" vertical="center"/>
    </xf>
    <xf numFmtId="181" fontId="78" fillId="0" borderId="31" xfId="0" applyNumberFormat="1" applyFont="1" applyBorder="1" applyAlignment="1">
      <alignment horizontal="center" vertical="center"/>
    </xf>
    <xf numFmtId="181" fontId="78" fillId="0" borderId="32" xfId="0" applyNumberFormat="1" applyFont="1" applyBorder="1" applyAlignment="1">
      <alignment horizontal="center" vertical="center"/>
    </xf>
    <xf numFmtId="181" fontId="78" fillId="0" borderId="33" xfId="0" applyNumberFormat="1" applyFont="1" applyBorder="1" applyAlignment="1">
      <alignment horizontal="center" vertical="center"/>
    </xf>
    <xf numFmtId="181" fontId="38" fillId="0" borderId="0" xfId="0" applyNumberFormat="1" applyFont="1" applyAlignment="1">
      <alignment horizontal="center" vertical="center"/>
    </xf>
    <xf numFmtId="181" fontId="38" fillId="0" borderId="34" xfId="0" applyNumberFormat="1" applyFont="1" applyBorder="1" applyAlignment="1">
      <alignment horizontal="center" vertical="center"/>
    </xf>
    <xf numFmtId="4" fontId="49" fillId="0" borderId="27" xfId="0" applyNumberFormat="1" applyFon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10" fontId="67" fillId="0" borderId="15" xfId="0" applyNumberFormat="1" applyFont="1" applyBorder="1" applyAlignment="1" applyProtection="1">
      <alignment horizontal="center" vertical="center"/>
      <protection locked="0"/>
    </xf>
    <xf numFmtId="10" fontId="0" fillId="0" borderId="15" xfId="0" applyNumberFormat="1" applyBorder="1" applyAlignment="1">
      <alignment horizontal="center" vertical="center"/>
    </xf>
    <xf numFmtId="10" fontId="57" fillId="0" borderId="35" xfId="0" applyNumberFormat="1" applyFont="1" applyBorder="1" applyAlignment="1">
      <alignment horizontal="center" vertical="center"/>
    </xf>
    <xf numFmtId="10" fontId="35" fillId="0" borderId="35" xfId="0" applyNumberFormat="1" applyFont="1" applyBorder="1" applyAlignment="1">
      <alignment horizontal="center" vertical="center"/>
    </xf>
    <xf numFmtId="10" fontId="57" fillId="0" borderId="36" xfId="0" applyNumberFormat="1" applyFont="1" applyBorder="1" applyAlignment="1">
      <alignment horizontal="center" vertical="center"/>
    </xf>
    <xf numFmtId="10" fontId="35" fillId="0" borderId="36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4" fontId="33" fillId="0" borderId="27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67" fillId="0" borderId="35" xfId="0" applyFont="1" applyBorder="1" applyAlignment="1" applyProtection="1">
      <alignment horizontal="center" vertical="center"/>
      <protection locked="0"/>
    </xf>
    <xf numFmtId="0" fontId="67" fillId="0" borderId="36" xfId="0" applyFont="1" applyBorder="1" applyAlignment="1" applyProtection="1">
      <alignment horizontal="center" vertical="center"/>
      <protection locked="0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4" fontId="57" fillId="0" borderId="38" xfId="0" applyNumberFormat="1" applyFont="1" applyBorder="1" applyAlignment="1">
      <alignment horizontal="center" vertical="center"/>
    </xf>
    <xf numFmtId="4" fontId="35" fillId="0" borderId="41" xfId="0" applyNumberFormat="1" applyFont="1" applyBorder="1" applyAlignment="1">
      <alignment horizontal="center" vertical="center"/>
    </xf>
    <xf numFmtId="4" fontId="57" fillId="0" borderId="40" xfId="0" applyNumberFormat="1" applyFont="1" applyBorder="1" applyAlignment="1">
      <alignment horizontal="center" vertical="center"/>
    </xf>
    <xf numFmtId="4" fontId="35" fillId="0" borderId="42" xfId="0" applyNumberFormat="1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10" fontId="57" fillId="0" borderId="37" xfId="0" applyNumberFormat="1" applyFont="1" applyBorder="1" applyAlignment="1">
      <alignment horizontal="center" vertical="center"/>
    </xf>
    <xf numFmtId="10" fontId="35" fillId="0" borderId="41" xfId="0" applyNumberFormat="1" applyFont="1" applyBorder="1" applyAlignment="1">
      <alignment horizontal="center" vertical="center"/>
    </xf>
    <xf numFmtId="10" fontId="57" fillId="0" borderId="39" xfId="0" applyNumberFormat="1" applyFont="1" applyBorder="1" applyAlignment="1">
      <alignment horizontal="center" vertical="center"/>
    </xf>
    <xf numFmtId="10" fontId="35" fillId="0" borderId="46" xfId="0" applyNumberFormat="1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35" fillId="0" borderId="46" xfId="0" applyNumberFormat="1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4" fontId="79" fillId="0" borderId="29" xfId="0" applyNumberFormat="1" applyFont="1" applyBorder="1" applyAlignment="1">
      <alignment horizontal="center" vertical="center"/>
    </xf>
    <xf numFmtId="4" fontId="79" fillId="0" borderId="30" xfId="0" applyNumberFormat="1" applyFont="1" applyBorder="1" applyAlignment="1">
      <alignment horizontal="center" vertical="center"/>
    </xf>
    <xf numFmtId="4" fontId="80" fillId="0" borderId="31" xfId="0" applyNumberFormat="1" applyFont="1" applyBorder="1" applyAlignment="1">
      <alignment horizontal="center" vertical="center"/>
    </xf>
    <xf numFmtId="4" fontId="79" fillId="0" borderId="24" xfId="0" applyNumberFormat="1" applyFont="1" applyBorder="1" applyAlignment="1">
      <alignment horizontal="center" vertical="center"/>
    </xf>
    <xf numFmtId="4" fontId="79" fillId="0" borderId="33" xfId="0" applyNumberFormat="1" applyFont="1" applyBorder="1" applyAlignment="1">
      <alignment horizontal="center" vertical="center"/>
    </xf>
    <xf numFmtId="4" fontId="80" fillId="0" borderId="34" xfId="0" applyNumberFormat="1" applyFont="1" applyBorder="1" applyAlignment="1">
      <alignment horizontal="center" vertical="center"/>
    </xf>
    <xf numFmtId="4" fontId="79" fillId="0" borderId="35" xfId="0" applyNumberFormat="1" applyFont="1" applyBorder="1" applyAlignment="1">
      <alignment horizontal="center" vertical="center"/>
    </xf>
    <xf numFmtId="4" fontId="80" fillId="0" borderId="35" xfId="0" applyNumberFormat="1" applyFont="1" applyBorder="1" applyAlignment="1">
      <alignment horizontal="center" vertical="center"/>
    </xf>
    <xf numFmtId="4" fontId="79" fillId="0" borderId="36" xfId="0" applyNumberFormat="1" applyFont="1" applyBorder="1" applyAlignment="1">
      <alignment horizontal="center" vertical="center"/>
    </xf>
    <xf numFmtId="4" fontId="80" fillId="0" borderId="36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67" fillId="0" borderId="15" xfId="0" applyNumberFormat="1" applyFont="1" applyBorder="1" applyAlignment="1" applyProtection="1">
      <alignment horizontal="center" vertical="center"/>
      <protection locked="0"/>
    </xf>
    <xf numFmtId="0" fontId="87" fillId="0" borderId="22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21" fillId="0" borderId="20" xfId="0" applyNumberFormat="1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50" xfId="0" applyBorder="1" applyAlignment="1">
      <alignment/>
    </xf>
    <xf numFmtId="4" fontId="57" fillId="0" borderId="22" xfId="0" applyNumberFormat="1" applyFont="1" applyBorder="1" applyAlignment="1">
      <alignment vertical="center"/>
    </xf>
    <xf numFmtId="4" fontId="57" fillId="0" borderId="14" xfId="0" applyNumberFormat="1" applyFont="1" applyBorder="1" applyAlignment="1">
      <alignment vertical="center"/>
    </xf>
    <xf numFmtId="4" fontId="57" fillId="0" borderId="47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4" fontId="24" fillId="0" borderId="50" xfId="0" applyNumberFormat="1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78" fillId="0" borderId="20" xfId="0" applyNumberFormat="1" applyFont="1" applyBorder="1" applyAlignment="1">
      <alignment horizontal="center" vertical="center"/>
    </xf>
    <xf numFmtId="1" fontId="43" fillId="0" borderId="20" xfId="0" applyNumberFormat="1" applyFont="1" applyBorder="1" applyAlignment="1">
      <alignment horizontal="center" vertical="center"/>
    </xf>
    <xf numFmtId="4" fontId="86" fillId="0" borderId="20" xfId="0" applyNumberFormat="1" applyFont="1" applyBorder="1" applyAlignment="1">
      <alignment vertical="center"/>
    </xf>
    <xf numFmtId="4" fontId="86" fillId="0" borderId="19" xfId="0" applyNumberFormat="1" applyFont="1" applyBorder="1" applyAlignment="1">
      <alignment vertical="center"/>
    </xf>
    <xf numFmtId="4" fontId="86" fillId="0" borderId="50" xfId="0" applyNumberFormat="1" applyFont="1" applyBorder="1" applyAlignment="1">
      <alignment vertical="center"/>
    </xf>
    <xf numFmtId="4" fontId="40" fillId="0" borderId="20" xfId="0" applyNumberFormat="1" applyFont="1" applyBorder="1" applyAlignment="1">
      <alignment horizontal="center" vertical="center"/>
    </xf>
    <xf numFmtId="4" fontId="40" fillId="0" borderId="19" xfId="0" applyNumberFormat="1" applyFont="1" applyBorder="1" applyAlignment="1">
      <alignment horizontal="center" vertical="center"/>
    </xf>
    <xf numFmtId="4" fontId="107" fillId="0" borderId="20" xfId="0" applyNumberFormat="1" applyFont="1" applyBorder="1" applyAlignment="1" applyProtection="1">
      <alignment horizontal="center" vertical="center"/>
      <protection locked="0"/>
    </xf>
    <xf numFmtId="4" fontId="107" fillId="0" borderId="19" xfId="0" applyNumberFormat="1" applyFont="1" applyBorder="1" applyAlignment="1" applyProtection="1">
      <alignment horizontal="center" vertical="center"/>
      <protection locked="0"/>
    </xf>
    <xf numFmtId="4" fontId="107" fillId="0" borderId="50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4" fontId="57" fillId="0" borderId="48" xfId="0" applyNumberFormat="1" applyFont="1" applyBorder="1" applyAlignment="1">
      <alignment vertical="center"/>
    </xf>
    <xf numFmtId="4" fontId="57" fillId="0" borderId="17" xfId="0" applyNumberFormat="1" applyFont="1" applyBorder="1" applyAlignment="1">
      <alignment vertical="center"/>
    </xf>
    <xf numFmtId="4" fontId="57" fillId="0" borderId="49" xfId="0" applyNumberFormat="1" applyFont="1" applyBorder="1" applyAlignment="1">
      <alignment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0" fontId="78" fillId="0" borderId="20" xfId="0" applyNumberFormat="1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0" fontId="79" fillId="0" borderId="20" xfId="0" applyNumberFormat="1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0" xfId="0" applyBorder="1" applyAlignment="1">
      <alignment vertical="center"/>
    </xf>
    <xf numFmtId="4" fontId="57" fillId="0" borderId="22" xfId="0" applyNumberFormat="1" applyFont="1" applyBorder="1" applyAlignment="1">
      <alignment horizontal="center" vertical="center"/>
    </xf>
    <xf numFmtId="4" fontId="57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textRotation="90"/>
    </xf>
    <xf numFmtId="0" fontId="30" fillId="0" borderId="52" xfId="0" applyFont="1" applyBorder="1" applyAlignment="1">
      <alignment horizontal="center" vertical="center" textRotation="90"/>
    </xf>
    <xf numFmtId="4" fontId="42" fillId="0" borderId="20" xfId="0" applyNumberFormat="1" applyFont="1" applyBorder="1" applyAlignment="1" applyProtection="1">
      <alignment vertical="center"/>
      <protection/>
    </xf>
    <xf numFmtId="4" fontId="136" fillId="0" borderId="20" xfId="0" applyNumberFormat="1" applyFont="1" applyBorder="1" applyAlignment="1" applyProtection="1">
      <alignment vertical="center"/>
      <protection/>
    </xf>
    <xf numFmtId="0" fontId="65" fillId="0" borderId="19" xfId="0" applyFont="1" applyBorder="1" applyAlignment="1">
      <alignment vertical="center"/>
    </xf>
    <xf numFmtId="0" fontId="65" fillId="0" borderId="50" xfId="0" applyFont="1" applyBorder="1" applyAlignment="1">
      <alignment vertical="center"/>
    </xf>
    <xf numFmtId="49" fontId="133" fillId="0" borderId="20" xfId="0" applyNumberFormat="1" applyFont="1" applyBorder="1" applyAlignment="1">
      <alignment horizontal="center" vertical="center"/>
    </xf>
    <xf numFmtId="4" fontId="41" fillId="0" borderId="20" xfId="0" applyNumberFormat="1" applyFont="1" applyBorder="1" applyAlignment="1" applyProtection="1">
      <alignment vertical="center"/>
      <protection/>
    </xf>
    <xf numFmtId="4" fontId="0" fillId="0" borderId="19" xfId="0" applyNumberFormat="1" applyBorder="1" applyAlignment="1">
      <alignment vertical="center"/>
    </xf>
    <xf numFmtId="4" fontId="0" fillId="0" borderId="50" xfId="0" applyNumberFormat="1" applyBorder="1" applyAlignment="1">
      <alignment vertical="center"/>
    </xf>
    <xf numFmtId="0" fontId="29" fillId="0" borderId="51" xfId="0" applyFont="1" applyBorder="1" applyAlignment="1">
      <alignment horizontal="center" vertical="center" textRotation="90" wrapText="1"/>
    </xf>
    <xf numFmtId="0" fontId="29" fillId="0" borderId="52" xfId="0" applyFont="1" applyBorder="1" applyAlignment="1">
      <alignment horizontal="center" vertical="center" textRotation="90" wrapText="1"/>
    </xf>
    <xf numFmtId="0" fontId="134" fillId="0" borderId="20" xfId="0" applyFont="1" applyBorder="1" applyAlignment="1">
      <alignment vertical="center"/>
    </xf>
    <xf numFmtId="4" fontId="57" fillId="0" borderId="21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133" fillId="0" borderId="21" xfId="0" applyNumberFormat="1" applyFont="1" applyBorder="1" applyAlignment="1" applyProtection="1">
      <alignment horizontal="center" vertical="center"/>
      <protection locked="0"/>
    </xf>
    <xf numFmtId="4" fontId="133" fillId="0" borderId="21" xfId="0" applyNumberFormat="1" applyFont="1" applyBorder="1" applyAlignment="1">
      <alignment horizontal="center" vertical="center"/>
    </xf>
    <xf numFmtId="0" fontId="105" fillId="0" borderId="20" xfId="0" applyFont="1" applyBorder="1" applyAlignment="1">
      <alignment vertical="center"/>
    </xf>
    <xf numFmtId="0" fontId="29" fillId="0" borderId="51" xfId="0" applyNumberFormat="1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134" fillId="0" borderId="20" xfId="0" applyNumberFormat="1" applyFont="1" applyBorder="1" applyAlignment="1" applyProtection="1">
      <alignment vertical="center"/>
      <protection/>
    </xf>
    <xf numFmtId="0" fontId="132" fillId="0" borderId="2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1" fontId="79" fillId="0" borderId="20" xfId="0" applyNumberFormat="1" applyFont="1" applyBorder="1" applyAlignment="1">
      <alignment horizontal="center" vertical="center"/>
    </xf>
    <xf numFmtId="4" fontId="29" fillId="0" borderId="20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49" fontId="97" fillId="0" borderId="20" xfId="0" applyNumberFormat="1" applyFont="1" applyBorder="1" applyAlignment="1">
      <alignment horizontal="center" vertical="center"/>
    </xf>
    <xf numFmtId="1" fontId="97" fillId="0" borderId="20" xfId="0" applyNumberFormat="1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4" fontId="88" fillId="0" borderId="20" xfId="0" applyNumberFormat="1" applyFont="1" applyBorder="1" applyAlignment="1" applyProtection="1">
      <alignment horizontal="center" vertical="center"/>
      <protection/>
    </xf>
    <xf numFmtId="4" fontId="96" fillId="0" borderId="19" xfId="0" applyNumberFormat="1" applyFont="1" applyBorder="1" applyAlignment="1">
      <alignment horizontal="center" vertical="center"/>
    </xf>
    <xf numFmtId="198" fontId="25" fillId="0" borderId="20" xfId="0" applyNumberFormat="1" applyFont="1" applyBorder="1" applyAlignment="1">
      <alignment horizontal="center" vertical="center"/>
    </xf>
    <xf numFmtId="198" fontId="25" fillId="0" borderId="19" xfId="0" applyNumberFormat="1" applyFont="1" applyBorder="1" applyAlignment="1">
      <alignment horizontal="center" vertical="center"/>
    </xf>
    <xf numFmtId="4" fontId="102" fillId="0" borderId="20" xfId="0" applyNumberFormat="1" applyFont="1" applyBorder="1" applyAlignment="1" applyProtection="1">
      <alignment horizontal="center" vertical="center"/>
      <protection/>
    </xf>
    <xf numFmtId="4" fontId="102" fillId="0" borderId="19" xfId="0" applyNumberFormat="1" applyFont="1" applyBorder="1" applyAlignment="1">
      <alignment horizontal="center" vertical="center"/>
    </xf>
    <xf numFmtId="4" fontId="102" fillId="0" borderId="50" xfId="0" applyNumberFormat="1" applyFont="1" applyBorder="1" applyAlignment="1">
      <alignment horizontal="center" vertical="center"/>
    </xf>
    <xf numFmtId="0" fontId="101" fillId="0" borderId="20" xfId="0" applyNumberFormat="1" applyFont="1" applyBorder="1" applyAlignment="1">
      <alignment vertical="center"/>
    </xf>
    <xf numFmtId="0" fontId="101" fillId="0" borderId="19" xfId="0" applyNumberFormat="1" applyFont="1" applyBorder="1" applyAlignment="1">
      <alignment vertical="center"/>
    </xf>
    <xf numFmtId="0" fontId="101" fillId="0" borderId="50" xfId="0" applyNumberFormat="1" applyFont="1" applyBorder="1" applyAlignment="1">
      <alignment vertical="center"/>
    </xf>
    <xf numFmtId="0" fontId="39" fillId="0" borderId="20" xfId="0" applyNumberFormat="1" applyFont="1" applyBorder="1" applyAlignment="1">
      <alignment vertical="center"/>
    </xf>
    <xf numFmtId="4" fontId="33" fillId="0" borderId="20" xfId="0" applyNumberFormat="1" applyFont="1" applyBorder="1" applyAlignment="1" applyProtection="1">
      <alignment horizontal="center" vertical="center"/>
      <protection/>
    </xf>
    <xf numFmtId="4" fontId="33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100" fillId="0" borderId="20" xfId="0" applyFont="1" applyBorder="1" applyAlignment="1" applyProtection="1">
      <alignment horizontal="center" vertical="center"/>
      <protection/>
    </xf>
    <xf numFmtId="0" fontId="90" fillId="0" borderId="19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50" xfId="0" applyFont="1" applyBorder="1" applyAlignment="1">
      <alignment horizontal="center" vertical="center"/>
    </xf>
    <xf numFmtId="1" fontId="34" fillId="0" borderId="20" xfId="0" applyNumberFormat="1" applyFont="1" applyBorder="1" applyAlignment="1" applyProtection="1">
      <alignment horizontal="center" vertical="center"/>
      <protection locked="0"/>
    </xf>
    <xf numFmtId="1" fontId="34" fillId="0" borderId="19" xfId="0" applyNumberFormat="1" applyFont="1" applyBorder="1" applyAlignment="1" applyProtection="1">
      <alignment horizontal="center" vertical="center"/>
      <protection locked="0"/>
    </xf>
    <xf numFmtId="1" fontId="35" fillId="0" borderId="19" xfId="0" applyNumberFormat="1" applyFont="1" applyBorder="1" applyAlignment="1">
      <alignment horizontal="center" vertical="center"/>
    </xf>
    <xf numFmtId="1" fontId="35" fillId="0" borderId="50" xfId="0" applyNumberFormat="1" applyFont="1" applyBorder="1" applyAlignment="1">
      <alignment horizontal="center" vertical="center"/>
    </xf>
    <xf numFmtId="4" fontId="94" fillId="0" borderId="20" xfId="0" applyNumberFormat="1" applyFont="1" applyBorder="1" applyAlignment="1" applyProtection="1">
      <alignment horizontal="center" vertical="center"/>
      <protection/>
    </xf>
    <xf numFmtId="4" fontId="94" fillId="0" borderId="19" xfId="0" applyNumberFormat="1" applyFont="1" applyBorder="1" applyAlignment="1" applyProtection="1">
      <alignment horizontal="center" vertical="center"/>
      <protection/>
    </xf>
    <xf numFmtId="0" fontId="94" fillId="0" borderId="19" xfId="0" applyFont="1" applyBorder="1" applyAlignment="1" applyProtection="1">
      <alignment horizontal="center" vertical="center"/>
      <protection/>
    </xf>
    <xf numFmtId="10" fontId="110" fillId="0" borderId="20" xfId="0" applyNumberFormat="1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99" fillId="0" borderId="20" xfId="0" applyNumberFormat="1" applyFont="1" applyBorder="1" applyAlignment="1">
      <alignment vertical="center"/>
    </xf>
    <xf numFmtId="0" fontId="99" fillId="0" borderId="19" xfId="0" applyNumberFormat="1" applyFont="1" applyBorder="1" applyAlignment="1">
      <alignment vertical="center"/>
    </xf>
    <xf numFmtId="0" fontId="54" fillId="0" borderId="19" xfId="0" applyNumberFormat="1" applyFont="1" applyBorder="1" applyAlignment="1">
      <alignment vertical="center"/>
    </xf>
    <xf numFmtId="0" fontId="54" fillId="0" borderId="50" xfId="0" applyNumberFormat="1" applyFont="1" applyBorder="1" applyAlignment="1">
      <alignment vertical="center"/>
    </xf>
    <xf numFmtId="4" fontId="94" fillId="0" borderId="20" xfId="0" applyNumberFormat="1" applyFont="1" applyBorder="1" applyAlignment="1" applyProtection="1">
      <alignment horizontal="center" vertical="center"/>
      <protection locked="0"/>
    </xf>
    <xf numFmtId="4" fontId="94" fillId="0" borderId="19" xfId="0" applyNumberFormat="1" applyFont="1" applyBorder="1" applyAlignment="1" applyProtection="1">
      <alignment horizontal="center" vertical="center"/>
      <protection locked="0"/>
    </xf>
    <xf numFmtId="0" fontId="94" fillId="0" borderId="19" xfId="0" applyFont="1" applyBorder="1" applyAlignment="1" applyProtection="1">
      <alignment horizontal="center" vertical="center"/>
      <protection locked="0"/>
    </xf>
    <xf numFmtId="0" fontId="89" fillId="0" borderId="50" xfId="0" applyFont="1" applyBorder="1" applyAlignment="1" applyProtection="1">
      <alignment horizontal="center" vertical="center"/>
      <protection locked="0"/>
    </xf>
    <xf numFmtId="0" fontId="92" fillId="0" borderId="20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47" xfId="0" applyFont="1" applyBorder="1" applyAlignment="1">
      <alignment horizontal="center" vertical="center"/>
    </xf>
    <xf numFmtId="4" fontId="41" fillId="0" borderId="20" xfId="0" applyNumberFormat="1" applyFont="1" applyBorder="1" applyAlignment="1" applyProtection="1">
      <alignment horizontal="center" vertical="center"/>
      <protection/>
    </xf>
    <xf numFmtId="10" fontId="59" fillId="0" borderId="19" xfId="0" applyNumberFormat="1" applyFont="1" applyBorder="1" applyAlignment="1" applyProtection="1">
      <alignment horizontal="center" vertical="center"/>
      <protection locked="0"/>
    </xf>
    <xf numFmtId="0" fontId="97" fillId="0" borderId="20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4" fontId="98" fillId="0" borderId="20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>
      <alignment vertical="center"/>
    </xf>
    <xf numFmtId="0" fontId="103" fillId="0" borderId="20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0" borderId="50" xfId="0" applyFont="1" applyBorder="1" applyAlignment="1">
      <alignment horizontal="center" vertical="center"/>
    </xf>
    <xf numFmtId="0" fontId="57" fillId="0" borderId="20" xfId="0" applyFont="1" applyBorder="1" applyAlignment="1" applyProtection="1">
      <alignment horizontal="center" vertical="center" wrapText="1"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35" fillId="0" borderId="1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41" fillId="0" borderId="2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1" fontId="41" fillId="0" borderId="20" xfId="0" applyNumberFormat="1" applyFont="1" applyBorder="1" applyAlignment="1" applyProtection="1">
      <alignment horizontal="center" vertical="center"/>
      <protection/>
    </xf>
    <xf numFmtId="1" fontId="41" fillId="0" borderId="19" xfId="0" applyNumberFormat="1" applyFont="1" applyBorder="1" applyAlignment="1" applyProtection="1">
      <alignment horizontal="center" vertical="center"/>
      <protection/>
    </xf>
    <xf numFmtId="1" fontId="36" fillId="0" borderId="19" xfId="0" applyNumberFormat="1" applyFont="1" applyBorder="1" applyAlignment="1" applyProtection="1">
      <alignment horizontal="center" vertical="center"/>
      <protection/>
    </xf>
    <xf numFmtId="0" fontId="91" fillId="0" borderId="21" xfId="0" applyFont="1" applyBorder="1" applyAlignment="1">
      <alignment horizontal="center" vertical="center"/>
    </xf>
    <xf numFmtId="0" fontId="95" fillId="0" borderId="20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112" fillId="0" borderId="21" xfId="0" applyFont="1" applyBorder="1" applyAlignment="1">
      <alignment horizontal="center" vertical="center"/>
    </xf>
    <xf numFmtId="4" fontId="130" fillId="0" borderId="21" xfId="0" applyNumberFormat="1" applyFont="1" applyBorder="1" applyAlignment="1">
      <alignment horizontal="center" vertical="center"/>
    </xf>
    <xf numFmtId="4" fontId="41" fillId="0" borderId="19" xfId="0" applyNumberFormat="1" applyFont="1" applyBorder="1" applyAlignment="1" applyProtection="1">
      <alignment horizontal="center" vertical="center"/>
      <protection/>
    </xf>
    <xf numFmtId="0" fontId="36" fillId="0" borderId="19" xfId="0" applyFont="1" applyBorder="1" applyAlignment="1" applyProtection="1">
      <alignment horizontal="center" vertical="center"/>
      <protection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4" fontId="67" fillId="0" borderId="20" xfId="0" applyNumberFormat="1" applyFont="1" applyBorder="1" applyAlignment="1" applyProtection="1">
      <alignment vertical="center"/>
      <protection/>
    </xf>
    <xf numFmtId="4" fontId="67" fillId="0" borderId="19" xfId="0" applyNumberFormat="1" applyFont="1" applyBorder="1" applyAlignment="1">
      <alignment vertical="center"/>
    </xf>
    <xf numFmtId="4" fontId="119" fillId="0" borderId="20" xfId="0" applyNumberFormat="1" applyFont="1" applyBorder="1" applyAlignment="1" applyProtection="1">
      <alignment vertical="center"/>
      <protection/>
    </xf>
    <xf numFmtId="4" fontId="120" fillId="0" borderId="19" xfId="0" applyNumberFormat="1" applyFont="1" applyBorder="1" applyAlignment="1">
      <alignment vertical="center"/>
    </xf>
    <xf numFmtId="4" fontId="120" fillId="0" borderId="50" xfId="0" applyNumberFormat="1" applyFont="1" applyBorder="1" applyAlignment="1">
      <alignment vertical="center"/>
    </xf>
    <xf numFmtId="0" fontId="124" fillId="0" borderId="20" xfId="0" applyFont="1" applyBorder="1" applyAlignment="1">
      <alignment horizontal="center" vertical="center"/>
    </xf>
    <xf numFmtId="0" fontId="124" fillId="0" borderId="19" xfId="0" applyFont="1" applyBorder="1" applyAlignment="1">
      <alignment horizontal="center" vertical="center"/>
    </xf>
    <xf numFmtId="0" fontId="124" fillId="0" borderId="50" xfId="0" applyFont="1" applyBorder="1" applyAlignment="1">
      <alignment horizontal="center" vertical="center"/>
    </xf>
    <xf numFmtId="4" fontId="127" fillId="0" borderId="20" xfId="0" applyNumberFormat="1" applyFont="1" applyBorder="1" applyAlignment="1" applyProtection="1">
      <alignment horizontal="center" vertical="center"/>
      <protection/>
    </xf>
    <xf numFmtId="4" fontId="127" fillId="0" borderId="19" xfId="0" applyNumberFormat="1" applyFont="1" applyBorder="1" applyAlignment="1" applyProtection="1">
      <alignment horizontal="center" vertical="center"/>
      <protection/>
    </xf>
    <xf numFmtId="0" fontId="127" fillId="0" borderId="17" xfId="0" applyFont="1" applyBorder="1" applyAlignment="1" applyProtection="1">
      <alignment horizontal="center" vertical="center"/>
      <protection/>
    </xf>
    <xf numFmtId="0" fontId="128" fillId="0" borderId="49" xfId="0" applyFont="1" applyBorder="1" applyAlignment="1">
      <alignment horizontal="center" vertical="center"/>
    </xf>
    <xf numFmtId="1" fontId="42" fillId="0" borderId="20" xfId="0" applyNumberFormat="1" applyFont="1" applyBorder="1" applyAlignment="1" applyProtection="1">
      <alignment horizontal="center" vertical="center"/>
      <protection locked="0"/>
    </xf>
    <xf numFmtId="4" fontId="123" fillId="0" borderId="20" xfId="0" applyNumberFormat="1" applyFont="1" applyBorder="1" applyAlignment="1" applyProtection="1">
      <alignment vertical="center"/>
      <protection/>
    </xf>
    <xf numFmtId="4" fontId="42" fillId="0" borderId="19" xfId="0" applyNumberFormat="1" applyFont="1" applyBorder="1" applyAlignment="1">
      <alignment vertical="center"/>
    </xf>
    <xf numFmtId="4" fontId="42" fillId="0" borderId="50" xfId="0" applyNumberFormat="1" applyFont="1" applyBorder="1" applyAlignment="1">
      <alignment vertical="center"/>
    </xf>
    <xf numFmtId="4" fontId="118" fillId="0" borderId="20" xfId="0" applyNumberFormat="1" applyFont="1" applyBorder="1" applyAlignment="1">
      <alignment vertical="center"/>
    </xf>
    <xf numFmtId="4" fontId="118" fillId="0" borderId="19" xfId="0" applyNumberFormat="1" applyFont="1" applyBorder="1" applyAlignment="1">
      <alignment vertical="center"/>
    </xf>
    <xf numFmtId="4" fontId="118" fillId="0" borderId="50" xfId="0" applyNumberFormat="1" applyFont="1" applyBorder="1" applyAlignment="1">
      <alignment vertical="center"/>
    </xf>
    <xf numFmtId="4" fontId="119" fillId="0" borderId="22" xfId="0" applyNumberFormat="1" applyFont="1" applyBorder="1" applyAlignment="1" applyProtection="1">
      <alignment vertical="center"/>
      <protection/>
    </xf>
    <xf numFmtId="4" fontId="120" fillId="0" borderId="14" xfId="0" applyNumberFormat="1" applyFont="1" applyBorder="1" applyAlignment="1">
      <alignment vertical="center"/>
    </xf>
    <xf numFmtId="4" fontId="120" fillId="0" borderId="47" xfId="0" applyNumberFormat="1" applyFont="1" applyBorder="1" applyAlignment="1">
      <alignment vertical="center"/>
    </xf>
    <xf numFmtId="4" fontId="59" fillId="0" borderId="48" xfId="0" applyNumberFormat="1" applyFont="1" applyBorder="1" applyAlignment="1">
      <alignment vertical="center"/>
    </xf>
    <xf numFmtId="4" fontId="59" fillId="0" borderId="17" xfId="0" applyNumberFormat="1" applyFont="1" applyBorder="1" applyAlignment="1">
      <alignment vertical="center"/>
    </xf>
    <xf numFmtId="4" fontId="59" fillId="0" borderId="49" xfId="0" applyNumberFormat="1" applyFont="1" applyBorder="1" applyAlignment="1">
      <alignment vertical="center"/>
    </xf>
    <xf numFmtId="0" fontId="100" fillId="0" borderId="20" xfId="0" applyFont="1" applyBorder="1" applyAlignment="1" applyProtection="1">
      <alignment vertical="center"/>
      <protection/>
    </xf>
    <xf numFmtId="0" fontId="9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59" fillId="0" borderId="19" xfId="0" applyNumberFormat="1" applyFont="1" applyBorder="1" applyAlignment="1">
      <alignment horizontal="center" vertical="center"/>
    </xf>
    <xf numFmtId="1" fontId="59" fillId="0" borderId="50" xfId="0" applyNumberFormat="1" applyFont="1" applyBorder="1" applyAlignment="1">
      <alignment horizontal="center" vertical="center"/>
    </xf>
    <xf numFmtId="0" fontId="111" fillId="0" borderId="20" xfId="0" applyFont="1" applyBorder="1" applyAlignment="1">
      <alignment horizontal="center" vertical="center"/>
    </xf>
    <xf numFmtId="0" fontId="111" fillId="0" borderId="19" xfId="0" applyFont="1" applyBorder="1" applyAlignment="1">
      <alignment horizontal="center" vertical="center"/>
    </xf>
    <xf numFmtId="0" fontId="111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10" fontId="60" fillId="0" borderId="21" xfId="0" applyNumberFormat="1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/>
      <protection locked="0"/>
    </xf>
    <xf numFmtId="0" fontId="85" fillId="0" borderId="20" xfId="0" applyFont="1" applyBorder="1" applyAlignment="1" applyProtection="1">
      <alignment vertical="center"/>
      <protection/>
    </xf>
    <xf numFmtId="0" fontId="0" fillId="0" borderId="19" xfId="0" applyFont="1" applyBorder="1" applyAlignment="1">
      <alignment/>
    </xf>
    <xf numFmtId="0" fontId="0" fillId="0" borderId="50" xfId="0" applyFont="1" applyBorder="1" applyAlignment="1">
      <alignment/>
    </xf>
    <xf numFmtId="0" fontId="131" fillId="0" borderId="20" xfId="0" applyFont="1" applyBorder="1" applyAlignment="1" applyProtection="1">
      <alignment vertical="center"/>
      <protection/>
    </xf>
    <xf numFmtId="0" fontId="32" fillId="0" borderId="19" xfId="0" applyFont="1" applyBorder="1" applyAlignment="1">
      <alignment vertical="center"/>
    </xf>
    <xf numFmtId="1" fontId="121" fillId="0" borderId="20" xfId="0" applyNumberFormat="1" applyFont="1" applyBorder="1" applyAlignment="1">
      <alignment horizontal="center" vertical="center"/>
    </xf>
    <xf numFmtId="1" fontId="121" fillId="0" borderId="19" xfId="0" applyNumberFormat="1" applyFont="1" applyBorder="1" applyAlignment="1">
      <alignment horizontal="center" vertical="center"/>
    </xf>
    <xf numFmtId="1" fontId="121" fillId="0" borderId="50" xfId="0" applyNumberFormat="1" applyFont="1" applyBorder="1" applyAlignment="1">
      <alignment horizontal="center" vertical="center"/>
    </xf>
    <xf numFmtId="4" fontId="34" fillId="0" borderId="20" xfId="0" applyNumberFormat="1" applyFont="1" applyBorder="1" applyAlignment="1" applyProtection="1">
      <alignment vertical="center"/>
      <protection/>
    </xf>
    <xf numFmtId="4" fontId="122" fillId="0" borderId="19" xfId="0" applyNumberFormat="1" applyFont="1" applyBorder="1" applyAlignment="1">
      <alignment vertical="center"/>
    </xf>
    <xf numFmtId="4" fontId="122" fillId="0" borderId="50" xfId="0" applyNumberFormat="1" applyFont="1" applyBorder="1" applyAlignment="1">
      <alignment vertical="center"/>
    </xf>
    <xf numFmtId="10" fontId="25" fillId="0" borderId="20" xfId="0" applyNumberFormat="1" applyFont="1" applyBorder="1" applyAlignment="1">
      <alignment horizontal="center" vertical="center"/>
    </xf>
    <xf numFmtId="10" fontId="25" fillId="0" borderId="19" xfId="0" applyNumberFormat="1" applyFont="1" applyBorder="1" applyAlignment="1">
      <alignment horizontal="center" vertical="center"/>
    </xf>
    <xf numFmtId="4" fontId="127" fillId="0" borderId="48" xfId="0" applyNumberFormat="1" applyFont="1" applyBorder="1" applyAlignment="1" applyProtection="1">
      <alignment horizontal="center" vertical="center"/>
      <protection locked="0"/>
    </xf>
    <xf numFmtId="4" fontId="127" fillId="0" borderId="17" xfId="0" applyNumberFormat="1" applyFont="1" applyBorder="1" applyAlignment="1" applyProtection="1">
      <alignment horizontal="center" vertical="center"/>
      <protection locked="0"/>
    </xf>
    <xf numFmtId="4" fontId="127" fillId="0" borderId="19" xfId="0" applyNumberFormat="1" applyFont="1" applyBorder="1" applyAlignment="1" applyProtection="1">
      <alignment horizontal="center" vertical="center"/>
      <protection locked="0"/>
    </xf>
    <xf numFmtId="4" fontId="128" fillId="0" borderId="19" xfId="0" applyNumberFormat="1" applyFont="1" applyBorder="1" applyAlignment="1" applyProtection="1">
      <alignment horizontal="center" vertical="center"/>
      <protection locked="0"/>
    </xf>
    <xf numFmtId="4" fontId="59" fillId="0" borderId="50" xfId="0" applyNumberFormat="1" applyFont="1" applyBorder="1" applyAlignment="1" applyProtection="1">
      <alignment horizontal="center" vertical="center"/>
      <protection locked="0"/>
    </xf>
    <xf numFmtId="0" fontId="102" fillId="0" borderId="19" xfId="0" applyFont="1" applyBorder="1" applyAlignment="1">
      <alignment vertical="center"/>
    </xf>
    <xf numFmtId="0" fontId="102" fillId="0" borderId="50" xfId="0" applyFont="1" applyBorder="1" applyAlignment="1">
      <alignment vertical="center"/>
    </xf>
    <xf numFmtId="0" fontId="104" fillId="0" borderId="20" xfId="0" applyFont="1" applyBorder="1" applyAlignment="1" applyProtection="1">
      <alignment vertical="center"/>
      <protection/>
    </xf>
    <xf numFmtId="0" fontId="105" fillId="0" borderId="19" xfId="0" applyFont="1" applyBorder="1" applyAlignment="1">
      <alignment vertical="center"/>
    </xf>
    <xf numFmtId="4" fontId="126" fillId="0" borderId="20" xfId="0" applyNumberFormat="1" applyFont="1" applyBorder="1" applyAlignment="1" applyProtection="1">
      <alignment horizontal="center" vertical="center"/>
      <protection/>
    </xf>
    <xf numFmtId="4" fontId="125" fillId="0" borderId="19" xfId="0" applyNumberFormat="1" applyFont="1" applyBorder="1" applyAlignment="1">
      <alignment horizontal="center" vertical="center"/>
    </xf>
    <xf numFmtId="4" fontId="125" fillId="0" borderId="50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10" fontId="109" fillId="0" borderId="21" xfId="0" applyNumberFormat="1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>
      <alignment horizontal="center" vertical="center"/>
    </xf>
    <xf numFmtId="0" fontId="100" fillId="0" borderId="22" xfId="0" applyFont="1" applyBorder="1" applyAlignment="1" applyProtection="1">
      <alignment vertical="center"/>
      <protection/>
    </xf>
    <xf numFmtId="0" fontId="90" fillId="0" borderId="1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59" fillId="0" borderId="20" xfId="0" applyFont="1" applyBorder="1" applyAlignment="1">
      <alignment horizontal="center" vertical="center"/>
    </xf>
    <xf numFmtId="0" fontId="31" fillId="0" borderId="48" xfId="0" applyFont="1" applyBorder="1" applyAlignment="1" applyProtection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4" fontId="118" fillId="0" borderId="22" xfId="0" applyNumberFormat="1" applyFont="1" applyBorder="1" applyAlignment="1">
      <alignment vertical="center"/>
    </xf>
    <xf numFmtId="4" fontId="118" fillId="0" borderId="14" xfId="0" applyNumberFormat="1" applyFont="1" applyBorder="1" applyAlignment="1">
      <alignment vertical="center"/>
    </xf>
    <xf numFmtId="4" fontId="118" fillId="0" borderId="47" xfId="0" applyNumberFormat="1" applyFont="1" applyBorder="1" applyAlignment="1">
      <alignment vertical="center"/>
    </xf>
    <xf numFmtId="1" fontId="42" fillId="0" borderId="22" xfId="0" applyNumberFormat="1" applyFont="1" applyBorder="1" applyAlignment="1" applyProtection="1">
      <alignment horizontal="center" vertical="center"/>
      <protection locked="0"/>
    </xf>
    <xf numFmtId="1" fontId="59" fillId="0" borderId="14" xfId="0" applyNumberFormat="1" applyFont="1" applyBorder="1" applyAlignment="1">
      <alignment horizontal="center" vertical="center"/>
    </xf>
    <xf numFmtId="1" fontId="59" fillId="0" borderId="47" xfId="0" applyNumberFormat="1" applyFont="1" applyBorder="1" applyAlignment="1">
      <alignment horizontal="center" vertical="center"/>
    </xf>
    <xf numFmtId="1" fontId="59" fillId="0" borderId="48" xfId="0" applyNumberFormat="1" applyFont="1" applyBorder="1" applyAlignment="1">
      <alignment horizontal="center" vertical="center"/>
    </xf>
    <xf numFmtId="1" fontId="59" fillId="0" borderId="17" xfId="0" applyNumberFormat="1" applyFont="1" applyBorder="1" applyAlignment="1">
      <alignment horizontal="center" vertical="center"/>
    </xf>
    <xf numFmtId="1" fontId="59" fillId="0" borderId="4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92" fillId="0" borderId="52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113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49" fontId="108" fillId="0" borderId="20" xfId="0" applyNumberFormat="1" applyFont="1" applyBorder="1" applyAlignment="1">
      <alignment horizontal="center" vertical="center"/>
    </xf>
    <xf numFmtId="1" fontId="108" fillId="0" borderId="20" xfId="0" applyNumberFormat="1" applyFont="1" applyBorder="1" applyAlignment="1">
      <alignment horizontal="center" vertical="center"/>
    </xf>
    <xf numFmtId="4" fontId="87" fillId="0" borderId="20" xfId="0" applyNumberFormat="1" applyFont="1" applyBorder="1" applyAlignment="1" applyProtection="1">
      <alignment vertical="center"/>
      <protection/>
    </xf>
    <xf numFmtId="4" fontId="40" fillId="0" borderId="19" xfId="0" applyNumberFormat="1" applyFont="1" applyBorder="1" applyAlignment="1">
      <alignment vertical="center"/>
    </xf>
    <xf numFmtId="4" fontId="40" fillId="0" borderId="50" xfId="0" applyNumberFormat="1" applyFont="1" applyBorder="1" applyAlignment="1">
      <alignment vertical="center"/>
    </xf>
    <xf numFmtId="0" fontId="38" fillId="0" borderId="47" xfId="0" applyFont="1" applyBorder="1" applyAlignment="1">
      <alignment horizontal="center" vertical="center"/>
    </xf>
    <xf numFmtId="4" fontId="102" fillId="0" borderId="20" xfId="0" applyNumberFormat="1" applyFont="1" applyBorder="1" applyAlignment="1" applyProtection="1">
      <alignment vertical="center"/>
      <protection/>
    </xf>
    <xf numFmtId="4" fontId="102" fillId="0" borderId="19" xfId="0" applyNumberFormat="1" applyFont="1" applyBorder="1" applyAlignment="1">
      <alignment vertical="center"/>
    </xf>
    <xf numFmtId="4" fontId="43" fillId="0" borderId="20" xfId="0" applyNumberFormat="1" applyFont="1" applyBorder="1" applyAlignment="1" applyProtection="1">
      <alignment vertical="center"/>
      <protection/>
    </xf>
    <xf numFmtId="4" fontId="43" fillId="0" borderId="19" xfId="0" applyNumberFormat="1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4" fontId="129" fillId="0" borderId="21" xfId="0" applyNumberFormat="1" applyFont="1" applyBorder="1" applyAlignment="1">
      <alignment horizontal="center" vertical="center"/>
    </xf>
    <xf numFmtId="0" fontId="116" fillId="0" borderId="20" xfId="0" applyFont="1" applyBorder="1" applyAlignment="1" applyProtection="1">
      <alignment vertical="center"/>
      <protection/>
    </xf>
    <xf numFmtId="0" fontId="117" fillId="0" borderId="19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33" fillId="0" borderId="47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0" fillId="0" borderId="51" xfId="0" applyBorder="1" applyAlignment="1">
      <alignment/>
    </xf>
    <xf numFmtId="10" fontId="60" fillId="0" borderId="51" xfId="0" applyNumberFormat="1" applyFont="1" applyBorder="1" applyAlignment="1" applyProtection="1">
      <alignment horizontal="center" vertical="center"/>
      <protection/>
    </xf>
    <xf numFmtId="10" fontId="109" fillId="0" borderId="22" xfId="0" applyNumberFormat="1" applyFont="1" applyBorder="1" applyAlignment="1">
      <alignment horizontal="center" vertical="center"/>
    </xf>
    <xf numFmtId="1" fontId="42" fillId="0" borderId="20" xfId="0" applyNumberFormat="1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50" xfId="0" applyFont="1" applyBorder="1" applyAlignment="1" applyProtection="1">
      <alignment horizontal="center" vertical="center"/>
      <protection/>
    </xf>
    <xf numFmtId="0" fontId="92" fillId="0" borderId="50" xfId="0" applyFont="1" applyBorder="1" applyAlignment="1">
      <alignment horizontal="center" vertical="center"/>
    </xf>
    <xf numFmtId="10" fontId="60" fillId="0" borderId="47" xfId="0" applyNumberFormat="1" applyFont="1" applyBorder="1" applyAlignment="1" applyProtection="1">
      <alignment horizontal="center" vertical="center"/>
      <protection/>
    </xf>
    <xf numFmtId="0" fontId="59" fillId="0" borderId="22" xfId="0" applyFont="1" applyBorder="1" applyAlignment="1">
      <alignment/>
    </xf>
    <xf numFmtId="0" fontId="43" fillId="0" borderId="21" xfId="0" applyFont="1" applyBorder="1" applyAlignment="1">
      <alignment horizontal="center" vertical="center"/>
    </xf>
    <xf numFmtId="4" fontId="123" fillId="0" borderId="22" xfId="0" applyNumberFormat="1" applyFont="1" applyBorder="1" applyAlignment="1" applyProtection="1">
      <alignment vertical="center"/>
      <protection/>
    </xf>
    <xf numFmtId="4" fontId="0" fillId="0" borderId="14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4" fontId="0" fillId="0" borderId="53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48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49" xfId="0" applyNumberFormat="1" applyBorder="1" applyAlignment="1">
      <alignment vertical="center"/>
    </xf>
    <xf numFmtId="1" fontId="59" fillId="0" borderId="19" xfId="0" applyNumberFormat="1" applyFont="1" applyBorder="1" applyAlignment="1" applyProtection="1">
      <alignment horizontal="center" vertical="center"/>
      <protection/>
    </xf>
    <xf numFmtId="1" fontId="59" fillId="0" borderId="50" xfId="0" applyNumberFormat="1" applyFont="1" applyBorder="1" applyAlignment="1" applyProtection="1">
      <alignment horizontal="center" vertical="center"/>
      <protection/>
    </xf>
    <xf numFmtId="4" fontId="34" fillId="0" borderId="22" xfId="0" applyNumberFormat="1" applyFont="1" applyBorder="1" applyAlignment="1" applyProtection="1">
      <alignment vertical="center"/>
      <protection/>
    </xf>
    <xf numFmtId="0" fontId="43" fillId="0" borderId="5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4" fontId="129" fillId="0" borderId="51" xfId="0" applyNumberFormat="1" applyFont="1" applyBorder="1" applyAlignment="1">
      <alignment horizontal="center" vertical="center"/>
    </xf>
    <xf numFmtId="4" fontId="129" fillId="0" borderId="18" xfId="0" applyNumberFormat="1" applyFont="1" applyBorder="1" applyAlignment="1">
      <alignment horizontal="center" vertical="center"/>
    </xf>
    <xf numFmtId="4" fontId="129" fillId="0" borderId="53" xfId="0" applyNumberFormat="1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4" fontId="129" fillId="0" borderId="16" xfId="0" applyNumberFormat="1" applyFont="1" applyBorder="1" applyAlignment="1">
      <alignment horizontal="center" vertical="center"/>
    </xf>
    <xf numFmtId="4" fontId="35" fillId="0" borderId="19" xfId="0" applyNumberFormat="1" applyFont="1" applyBorder="1" applyAlignment="1">
      <alignment vertical="center"/>
    </xf>
    <xf numFmtId="4" fontId="129" fillId="0" borderId="20" xfId="0" applyNumberFormat="1" applyFont="1" applyBorder="1" applyAlignment="1">
      <alignment horizontal="center" vertical="center"/>
    </xf>
    <xf numFmtId="0" fontId="59" fillId="0" borderId="14" xfId="0" applyFont="1" applyBorder="1" applyAlignment="1" applyProtection="1">
      <alignment horizontal="center" vertical="center"/>
      <protection locked="0"/>
    </xf>
    <xf numFmtId="0" fontId="59" fillId="0" borderId="4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4" fontId="0" fillId="0" borderId="0" xfId="0" applyNumberFormat="1" applyBorder="1" applyAlignment="1">
      <alignment vertical="center"/>
    </xf>
    <xf numFmtId="4" fontId="63" fillId="0" borderId="54" xfId="0" applyNumberFormat="1" applyFont="1" applyBorder="1" applyAlignment="1" applyProtection="1">
      <alignment vertical="center"/>
      <protection/>
    </xf>
    <xf numFmtId="4" fontId="63" fillId="0" borderId="55" xfId="0" applyNumberFormat="1" applyFont="1" applyBorder="1" applyAlignment="1" applyProtection="1">
      <alignment vertical="center"/>
      <protection/>
    </xf>
    <xf numFmtId="4" fontId="65" fillId="0" borderId="12" xfId="0" applyNumberFormat="1" applyFont="1" applyBorder="1" applyAlignment="1">
      <alignment vertical="center"/>
    </xf>
    <xf numFmtId="0" fontId="55" fillId="0" borderId="54" xfId="0" applyFont="1" applyBorder="1" applyAlignment="1" applyProtection="1">
      <alignment vertical="center" wrapText="1"/>
      <protection/>
    </xf>
    <xf numFmtId="0" fontId="30" fillId="0" borderId="55" xfId="0" applyFont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3" fontId="74" fillId="0" borderId="54" xfId="0" applyNumberFormat="1" applyFont="1" applyBorder="1" applyAlignment="1" applyProtection="1">
      <alignment horizontal="center" vertical="center"/>
      <protection locked="0"/>
    </xf>
    <xf numFmtId="3" fontId="74" fillId="0" borderId="55" xfId="0" applyNumberFormat="1" applyFont="1" applyBorder="1" applyAlignment="1" applyProtection="1">
      <alignment horizontal="center" vertical="center"/>
      <protection locked="0"/>
    </xf>
    <xf numFmtId="3" fontId="59" fillId="0" borderId="12" xfId="0" applyNumberFormat="1" applyFont="1" applyBorder="1" applyAlignment="1">
      <alignment horizontal="center" vertical="center"/>
    </xf>
    <xf numFmtId="0" fontId="75" fillId="0" borderId="54" xfId="0" applyFont="1" applyBorder="1" applyAlignment="1" applyProtection="1">
      <alignment vertical="center" wrapText="1"/>
      <protection/>
    </xf>
    <xf numFmtId="0" fontId="76" fillId="0" borderId="55" xfId="0" applyFont="1" applyBorder="1" applyAlignment="1" applyProtection="1">
      <alignment vertical="center"/>
      <protection/>
    </xf>
    <xf numFmtId="4" fontId="56" fillId="0" borderId="11" xfId="0" applyNumberFormat="1" applyFont="1" applyBorder="1" applyAlignment="1" applyProtection="1">
      <alignment horizontal="center" vertical="center"/>
      <protection/>
    </xf>
    <xf numFmtId="4" fontId="63" fillId="0" borderId="56" xfId="0" applyNumberFormat="1" applyFont="1" applyBorder="1" applyAlignment="1" applyProtection="1">
      <alignment vertical="center"/>
      <protection/>
    </xf>
    <xf numFmtId="4" fontId="63" fillId="0" borderId="10" xfId="0" applyNumberFormat="1" applyFont="1" applyBorder="1" applyAlignment="1" applyProtection="1">
      <alignment vertical="center"/>
      <protection/>
    </xf>
    <xf numFmtId="4" fontId="65" fillId="0" borderId="13" xfId="0" applyNumberFormat="1" applyFont="1" applyBorder="1" applyAlignment="1">
      <alignment vertical="center"/>
    </xf>
    <xf numFmtId="0" fontId="77" fillId="0" borderId="54" xfId="0" applyFont="1" applyBorder="1" applyAlignment="1" applyProtection="1">
      <alignment vertical="center"/>
      <protection/>
    </xf>
    <xf numFmtId="0" fontId="77" fillId="0" borderId="55" xfId="0" applyFont="1" applyBorder="1" applyAlignment="1" applyProtection="1">
      <alignment vertical="center"/>
      <protection/>
    </xf>
    <xf numFmtId="0" fontId="77" fillId="0" borderId="12" xfId="0" applyFont="1" applyBorder="1" applyAlignment="1" applyProtection="1">
      <alignment vertical="center"/>
      <protection/>
    </xf>
    <xf numFmtId="4" fontId="73" fillId="0" borderId="57" xfId="0" applyNumberFormat="1" applyFont="1" applyBorder="1" applyAlignment="1" applyProtection="1">
      <alignment vertical="center"/>
      <protection/>
    </xf>
    <xf numFmtId="4" fontId="73" fillId="0" borderId="23" xfId="0" applyNumberFormat="1" applyFont="1" applyBorder="1" applyAlignment="1" applyProtection="1">
      <alignment vertical="center"/>
      <protection/>
    </xf>
    <xf numFmtId="4" fontId="0" fillId="0" borderId="58" xfId="0" applyNumberFormat="1" applyBorder="1" applyAlignment="1">
      <alignment vertical="center"/>
    </xf>
    <xf numFmtId="3" fontId="7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36" fillId="0" borderId="11" xfId="0" applyFont="1" applyBorder="1" applyAlignment="1" applyProtection="1">
      <alignment horizontal="center" vertical="center"/>
      <protection/>
    </xf>
    <xf numFmtId="0" fontId="55" fillId="0" borderId="57" xfId="0" applyFon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54" xfId="0" applyFont="1" applyBorder="1" applyAlignment="1" applyProtection="1">
      <alignment horizontal="center" vertical="center"/>
      <protection/>
    </xf>
    <xf numFmtId="4" fontId="68" fillId="0" borderId="56" xfId="0" applyNumberFormat="1" applyFont="1" applyBorder="1" applyAlignment="1" applyProtection="1">
      <alignment horizontal="center" vertical="center" wrapText="1"/>
      <protection locked="0"/>
    </xf>
    <xf numFmtId="4" fontId="59" fillId="0" borderId="10" xfId="0" applyNumberFormat="1" applyFont="1" applyBorder="1" applyAlignment="1" applyProtection="1">
      <alignment horizontal="center" vertical="center"/>
      <protection locked="0"/>
    </xf>
    <xf numFmtId="3" fontId="57" fillId="0" borderId="54" xfId="0" applyNumberFormat="1" applyFont="1" applyBorder="1" applyAlignment="1" applyProtection="1">
      <alignment horizontal="center" vertical="center"/>
      <protection/>
    </xf>
    <xf numFmtId="3" fontId="57" fillId="0" borderId="12" xfId="0" applyNumberFormat="1" applyFont="1" applyBorder="1" applyAlignment="1" applyProtection="1">
      <alignment horizontal="center" vertical="center"/>
      <protection/>
    </xf>
    <xf numFmtId="0" fontId="35" fillId="0" borderId="54" xfId="0" applyFont="1" applyBorder="1" applyAlignment="1" applyProtection="1">
      <alignment horizontal="center" vertical="center"/>
      <protection/>
    </xf>
    <xf numFmtId="0" fontId="35" fillId="0" borderId="12" xfId="0" applyFont="1" applyBorder="1" applyAlignment="1" applyProtection="1">
      <alignment horizontal="center" vertical="center"/>
      <protection/>
    </xf>
    <xf numFmtId="4" fontId="56" fillId="0" borderId="12" xfId="0" applyNumberFormat="1" applyFont="1" applyBorder="1" applyAlignment="1" applyProtection="1">
      <alignment vertical="center"/>
      <protection/>
    </xf>
    <xf numFmtId="4" fontId="35" fillId="0" borderId="11" xfId="0" applyNumberFormat="1" applyFont="1" applyBorder="1" applyAlignment="1" applyProtection="1">
      <alignment vertical="center"/>
      <protection/>
    </xf>
    <xf numFmtId="4" fontId="57" fillId="0" borderId="54" xfId="0" applyNumberFormat="1" applyFont="1" applyBorder="1" applyAlignment="1" applyProtection="1">
      <alignment vertical="center"/>
      <protection/>
    </xf>
    <xf numFmtId="4" fontId="35" fillId="0" borderId="55" xfId="0" applyNumberFormat="1" applyFont="1" applyBorder="1" applyAlignment="1" applyProtection="1">
      <alignment vertical="center"/>
      <protection/>
    </xf>
    <xf numFmtId="4" fontId="0" fillId="0" borderId="12" xfId="0" applyNumberFormat="1" applyBorder="1" applyAlignment="1">
      <alignment vertical="center"/>
    </xf>
    <xf numFmtId="0" fontId="55" fillId="0" borderId="11" xfId="0" applyFont="1" applyBorder="1" applyAlignment="1" applyProtection="1">
      <alignment vertical="center" wrapText="1"/>
      <protection/>
    </xf>
    <xf numFmtId="0" fontId="30" fillId="0" borderId="11" xfId="0" applyFont="1" applyBorder="1" applyAlignment="1" applyProtection="1">
      <alignment vertical="center"/>
      <protection/>
    </xf>
    <xf numFmtId="0" fontId="30" fillId="0" borderId="54" xfId="0" applyFont="1" applyBorder="1" applyAlignment="1" applyProtection="1">
      <alignment vertical="center"/>
      <protection/>
    </xf>
    <xf numFmtId="4" fontId="69" fillId="0" borderId="11" xfId="0" applyNumberFormat="1" applyFont="1" applyBorder="1" applyAlignment="1" applyProtection="1">
      <alignment horizontal="center" vertical="center"/>
      <protection/>
    </xf>
    <xf numFmtId="4" fontId="30" fillId="0" borderId="11" xfId="0" applyNumberFormat="1" applyFont="1" applyBorder="1" applyAlignment="1" applyProtection="1">
      <alignment horizontal="center" vertical="center"/>
      <protection/>
    </xf>
    <xf numFmtId="4" fontId="35" fillId="0" borderId="54" xfId="0" applyNumberFormat="1" applyFont="1" applyBorder="1" applyAlignment="1">
      <alignment vertical="center"/>
    </xf>
    <xf numFmtId="4" fontId="35" fillId="0" borderId="55" xfId="0" applyNumberFormat="1" applyFont="1" applyBorder="1" applyAlignment="1">
      <alignment vertical="center"/>
    </xf>
    <xf numFmtId="4" fontId="71" fillId="0" borderId="54" xfId="0" applyNumberFormat="1" applyFont="1" applyBorder="1" applyAlignment="1" applyProtection="1">
      <alignment vertical="center"/>
      <protection/>
    </xf>
    <xf numFmtId="4" fontId="32" fillId="0" borderId="55" xfId="0" applyNumberFormat="1" applyFont="1" applyBorder="1" applyAlignment="1" applyProtection="1">
      <alignment vertical="center"/>
      <protection/>
    </xf>
    <xf numFmtId="4" fontId="32" fillId="0" borderId="12" xfId="0" applyNumberFormat="1" applyFont="1" applyBorder="1" applyAlignment="1">
      <alignment vertical="center"/>
    </xf>
    <xf numFmtId="4" fontId="73" fillId="0" borderId="54" xfId="0" applyNumberFormat="1" applyFont="1" applyBorder="1" applyAlignment="1" applyProtection="1">
      <alignment vertical="center"/>
      <protection/>
    </xf>
    <xf numFmtId="4" fontId="73" fillId="0" borderId="55" xfId="0" applyNumberFormat="1" applyFont="1" applyBorder="1" applyAlignment="1" applyProtection="1">
      <alignment vertical="center"/>
      <protection/>
    </xf>
    <xf numFmtId="4" fontId="56" fillId="0" borderId="57" xfId="0" applyNumberFormat="1" applyFont="1" applyBorder="1" applyAlignment="1" applyProtection="1">
      <alignment vertical="center"/>
      <protection/>
    </xf>
    <xf numFmtId="4" fontId="35" fillId="0" borderId="58" xfId="0" applyNumberFormat="1" applyFont="1" applyBorder="1" applyAlignment="1" applyProtection="1">
      <alignment vertical="center"/>
      <protection/>
    </xf>
    <xf numFmtId="4" fontId="35" fillId="0" borderId="56" xfId="0" applyNumberFormat="1" applyFont="1" applyBorder="1" applyAlignment="1">
      <alignment vertical="center"/>
    </xf>
    <xf numFmtId="4" fontId="35" fillId="0" borderId="13" xfId="0" applyNumberFormat="1" applyFont="1" applyBorder="1" applyAlignment="1">
      <alignment vertical="center"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1" fillId="0" borderId="23" xfId="0" applyFont="1" applyBorder="1" applyAlignment="1" applyProtection="1">
      <alignment horizontal="center" vertical="center" wrapText="1"/>
      <protection/>
    </xf>
    <xf numFmtId="0" fontId="51" fillId="0" borderId="58" xfId="0" applyFont="1" applyBorder="1" applyAlignment="1" applyProtection="1">
      <alignment horizontal="center" vertical="center" wrapText="1"/>
      <protection/>
    </xf>
    <xf numFmtId="4" fontId="35" fillId="0" borderId="12" xfId="0" applyNumberFormat="1" applyFont="1" applyBorder="1" applyAlignment="1" applyProtection="1">
      <alignment vertical="center"/>
      <protection/>
    </xf>
    <xf numFmtId="3" fontId="44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1" fontId="44" fillId="0" borderId="54" xfId="0" applyNumberFormat="1" applyFont="1" applyBorder="1" applyAlignment="1" applyProtection="1">
      <alignment horizontal="center" vertical="center"/>
      <protection locked="0"/>
    </xf>
    <xf numFmtId="1" fontId="44" fillId="0" borderId="12" xfId="0" applyNumberFormat="1" applyFont="1" applyBorder="1" applyAlignment="1" applyProtection="1">
      <alignment horizontal="center" vertical="center"/>
      <protection locked="0"/>
    </xf>
    <xf numFmtId="0" fontId="53" fillId="0" borderId="57" xfId="0" applyFont="1" applyBorder="1" applyAlignment="1" applyProtection="1">
      <alignment horizontal="center" vertical="center" wrapText="1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58" xfId="0" applyBorder="1" applyAlignment="1">
      <alignment/>
    </xf>
    <xf numFmtId="0" fontId="53" fillId="0" borderId="56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0" fontId="52" fillId="0" borderId="57" xfId="0" applyFont="1" applyBorder="1" applyAlignment="1" applyProtection="1">
      <alignment horizontal="center" vertical="center"/>
      <protection/>
    </xf>
    <xf numFmtId="0" fontId="35" fillId="0" borderId="23" xfId="0" applyFont="1" applyBorder="1" applyAlignment="1" applyProtection="1">
      <alignment/>
      <protection/>
    </xf>
    <xf numFmtId="0" fontId="35" fillId="0" borderId="58" xfId="0" applyFont="1" applyBorder="1" applyAlignment="1" applyProtection="1">
      <alignment/>
      <protection/>
    </xf>
    <xf numFmtId="0" fontId="0" fillId="0" borderId="58" xfId="0" applyBorder="1" applyAlignment="1">
      <alignment wrapText="1"/>
    </xf>
    <xf numFmtId="0" fontId="114" fillId="0" borderId="59" xfId="0" applyFont="1" applyBorder="1" applyAlignment="1" applyProtection="1">
      <alignment vertical="center" wrapText="1"/>
      <protection/>
    </xf>
    <xf numFmtId="0" fontId="0" fillId="0" borderId="60" xfId="0" applyFont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vertical="center"/>
      <protection/>
    </xf>
    <xf numFmtId="3" fontId="57" fillId="0" borderId="11" xfId="0" applyNumberFormat="1" applyFont="1" applyBorder="1" applyAlignment="1" applyProtection="1">
      <alignment horizontal="center" vertical="center"/>
      <protection/>
    </xf>
    <xf numFmtId="0" fontId="45" fillId="0" borderId="54" xfId="0" applyFont="1" applyBorder="1" applyAlignment="1" applyProtection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57" fillId="0" borderId="56" xfId="0" applyNumberFormat="1" applyFont="1" applyBorder="1" applyAlignment="1" applyProtection="1">
      <alignment vertical="center"/>
      <protection/>
    </xf>
    <xf numFmtId="4" fontId="35" fillId="0" borderId="10" xfId="0" applyNumberFormat="1" applyFont="1" applyBorder="1" applyAlignment="1" applyProtection="1">
      <alignment vertical="center"/>
      <protection/>
    </xf>
    <xf numFmtId="4" fontId="0" fillId="0" borderId="13" xfId="0" applyNumberFormat="1" applyBorder="1" applyAlignment="1">
      <alignment vertical="center"/>
    </xf>
    <xf numFmtId="4" fontId="56" fillId="0" borderId="13" xfId="0" applyNumberFormat="1" applyFont="1" applyBorder="1" applyAlignment="1" applyProtection="1">
      <alignment vertical="center"/>
      <protection/>
    </xf>
    <xf numFmtId="4" fontId="35" fillId="0" borderId="62" xfId="0" applyNumberFormat="1" applyFont="1" applyBorder="1" applyAlignment="1" applyProtection="1">
      <alignment vertical="center"/>
      <protection/>
    </xf>
    <xf numFmtId="4" fontId="63" fillId="0" borderId="63" xfId="46" applyNumberFormat="1" applyFont="1" applyBorder="1" applyAlignment="1" applyProtection="1">
      <alignment vertical="center"/>
      <protection/>
    </xf>
    <xf numFmtId="4" fontId="64" fillId="0" borderId="0" xfId="0" applyNumberFormat="1" applyFont="1" applyBorder="1" applyAlignment="1" applyProtection="1">
      <alignment vertical="center"/>
      <protection/>
    </xf>
    <xf numFmtId="4" fontId="65" fillId="0" borderId="64" xfId="0" applyNumberFormat="1" applyFont="1" applyBorder="1" applyAlignment="1">
      <alignment vertical="center"/>
    </xf>
    <xf numFmtId="4" fontId="64" fillId="0" borderId="63" xfId="0" applyNumberFormat="1" applyFont="1" applyBorder="1" applyAlignment="1" applyProtection="1">
      <alignment vertical="center"/>
      <protection/>
    </xf>
    <xf numFmtId="4" fontId="64" fillId="0" borderId="56" xfId="0" applyNumberFormat="1" applyFont="1" applyBorder="1" applyAlignment="1" applyProtection="1">
      <alignment vertical="center"/>
      <protection/>
    </xf>
    <xf numFmtId="4" fontId="64" fillId="0" borderId="10" xfId="0" applyNumberFormat="1" applyFont="1" applyBorder="1" applyAlignment="1" applyProtection="1">
      <alignment vertical="center"/>
      <protection/>
    </xf>
    <xf numFmtId="0" fontId="61" fillId="0" borderId="57" xfId="0" applyFont="1" applyBorder="1" applyAlignment="1" applyProtection="1">
      <alignment vertical="center" wrapText="1"/>
      <protection/>
    </xf>
    <xf numFmtId="0" fontId="62" fillId="0" borderId="23" xfId="0" applyFont="1" applyBorder="1" applyAlignment="1" applyProtection="1">
      <alignment vertical="center" wrapText="1"/>
      <protection/>
    </xf>
    <xf numFmtId="0" fontId="62" fillId="0" borderId="58" xfId="0" applyFont="1" applyBorder="1" applyAlignment="1" applyProtection="1">
      <alignment vertical="center" wrapText="1"/>
      <protection/>
    </xf>
    <xf numFmtId="0" fontId="62" fillId="0" borderId="63" xfId="0" applyFont="1" applyBorder="1" applyAlignment="1" applyProtection="1">
      <alignment vertical="center" wrapText="1"/>
      <protection/>
    </xf>
    <xf numFmtId="0" fontId="62" fillId="0" borderId="0" xfId="0" applyFont="1" applyBorder="1" applyAlignment="1" applyProtection="1">
      <alignment vertical="center" wrapText="1"/>
      <protection/>
    </xf>
    <xf numFmtId="0" fontId="62" fillId="0" borderId="64" xfId="0" applyFont="1" applyBorder="1" applyAlignment="1" applyProtection="1">
      <alignment vertical="center" wrapText="1"/>
      <protection/>
    </xf>
    <xf numFmtId="0" fontId="62" fillId="0" borderId="56" xfId="0" applyFont="1" applyBorder="1" applyAlignment="1" applyProtection="1">
      <alignment vertical="center" wrapText="1"/>
      <protection/>
    </xf>
    <xf numFmtId="0" fontId="62" fillId="0" borderId="10" xfId="0" applyFont="1" applyBorder="1" applyAlignment="1" applyProtection="1">
      <alignment vertical="center" wrapText="1"/>
      <protection/>
    </xf>
    <xf numFmtId="0" fontId="62" fillId="0" borderId="13" xfId="0" applyFont="1" applyBorder="1" applyAlignment="1" applyProtection="1">
      <alignment vertical="center" wrapText="1"/>
      <protection/>
    </xf>
    <xf numFmtId="0" fontId="114" fillId="0" borderId="65" xfId="0" applyFont="1" applyBorder="1" applyAlignment="1" applyProtection="1">
      <alignment horizontal="justify" vertical="justify" wrapText="1"/>
      <protection/>
    </xf>
    <xf numFmtId="0" fontId="58" fillId="0" borderId="66" xfId="0" applyFont="1" applyBorder="1" applyAlignment="1">
      <alignment horizontal="justify" vertical="justify" wrapText="1"/>
    </xf>
    <xf numFmtId="4" fontId="57" fillId="0" borderId="57" xfId="0" applyNumberFormat="1" applyFont="1" applyBorder="1" applyAlignment="1" applyProtection="1">
      <alignment vertical="center"/>
      <protection/>
    </xf>
    <xf numFmtId="4" fontId="57" fillId="0" borderId="23" xfId="0" applyNumberFormat="1" applyFont="1" applyBorder="1" applyAlignment="1" applyProtection="1">
      <alignment vertical="center"/>
      <protection/>
    </xf>
    <xf numFmtId="4" fontId="57" fillId="0" borderId="10" xfId="0" applyNumberFormat="1" applyFont="1" applyBorder="1" applyAlignment="1" applyProtection="1">
      <alignment vertical="center"/>
      <protection/>
    </xf>
    <xf numFmtId="0" fontId="114" fillId="0" borderId="65" xfId="0" applyFont="1" applyBorder="1" applyAlignment="1" applyProtection="1">
      <alignment vertical="center" wrapText="1"/>
      <protection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3" xfId="0" applyBorder="1" applyAlignment="1">
      <alignment/>
    </xf>
    <xf numFmtId="0" fontId="0" fillId="0" borderId="0" xfId="0" applyAlignment="1">
      <alignment/>
    </xf>
    <xf numFmtId="0" fontId="0" fillId="0" borderId="64" xfId="0" applyBorder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9" fillId="0" borderId="57" xfId="0" applyFont="1" applyBorder="1" applyAlignment="1" applyProtection="1">
      <alignment horizontal="center" vertical="center" wrapText="1"/>
      <protection/>
    </xf>
    <xf numFmtId="0" fontId="46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6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64" xfId="0" applyBorder="1" applyAlignment="1">
      <alignment wrapText="1"/>
    </xf>
    <xf numFmtId="0" fontId="0" fillId="0" borderId="56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21" fillId="0" borderId="57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2" fillId="0" borderId="58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wrapText="1"/>
      <protection/>
    </xf>
    <xf numFmtId="0" fontId="48" fillId="0" borderId="57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5" fillId="24" borderId="68" xfId="0" applyFont="1" applyFill="1" applyBorder="1" applyAlignment="1" applyProtection="1">
      <alignment horizontal="center" vertical="center"/>
      <protection/>
    </xf>
    <xf numFmtId="0" fontId="0" fillId="24" borderId="68" xfId="0" applyFill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64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14" fillId="0" borderId="69" xfId="0" applyFont="1" applyBorder="1" applyAlignment="1" applyProtection="1">
      <alignment vertical="center" wrapText="1"/>
      <protection/>
    </xf>
    <xf numFmtId="0" fontId="0" fillId="0" borderId="70" xfId="0" applyFont="1" applyBorder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1" fontId="57" fillId="0" borderId="54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1" fontId="0" fillId="0" borderId="54" xfId="0" applyNumberFormat="1" applyFont="1" applyBorder="1" applyAlignment="1" applyProtection="1">
      <alignment horizontal="center" vertical="center"/>
      <protection/>
    </xf>
    <xf numFmtId="4" fontId="56" fillId="0" borderId="23" xfId="0" applyNumberFormat="1" applyFont="1" applyBorder="1" applyAlignment="1" applyProtection="1">
      <alignment vertical="center"/>
      <protection/>
    </xf>
    <xf numFmtId="0" fontId="0" fillId="0" borderId="66" xfId="0" applyFont="1" applyBorder="1" applyAlignment="1" applyProtection="1">
      <alignment horizontal="justify" vertical="justify" wrapText="1"/>
      <protection/>
    </xf>
    <xf numFmtId="0" fontId="0" fillId="0" borderId="72" xfId="0" applyFont="1" applyBorder="1" applyAlignment="1" applyProtection="1">
      <alignment horizontal="justify" vertical="justify" wrapText="1"/>
      <protection/>
    </xf>
    <xf numFmtId="0" fontId="0" fillId="0" borderId="73" xfId="0" applyFont="1" applyBorder="1" applyAlignment="1" applyProtection="1">
      <alignment horizontal="justify" vertical="justify" wrapText="1"/>
      <protection/>
    </xf>
    <xf numFmtId="0" fontId="79" fillId="0" borderId="11" xfId="0" applyFont="1" applyBorder="1" applyAlignment="1">
      <alignment vertical="center" wrapText="1"/>
    </xf>
    <xf numFmtId="0" fontId="80" fillId="0" borderId="11" xfId="0" applyFont="1" applyBorder="1" applyAlignment="1">
      <alignment vertical="center" wrapText="1"/>
    </xf>
    <xf numFmtId="4" fontId="40" fillId="0" borderId="11" xfId="0" applyNumberFormat="1" applyFont="1" applyBorder="1" applyAlignment="1">
      <alignment horizontal="center" vertical="center"/>
    </xf>
    <xf numFmtId="4" fontId="65" fillId="0" borderId="11" xfId="0" applyNumberFormat="1" applyFont="1" applyBorder="1" applyAlignment="1">
      <alignment horizontal="center" vertical="center"/>
    </xf>
    <xf numFmtId="0" fontId="26" fillId="0" borderId="54" xfId="0" applyFont="1" applyBorder="1" applyAlignment="1" applyProtection="1">
      <alignment vertical="center" wrapText="1"/>
      <protection/>
    </xf>
    <xf numFmtId="0" fontId="37" fillId="0" borderId="5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2" xfId="0" applyBorder="1" applyAlignment="1">
      <alignment vertical="center"/>
    </xf>
    <xf numFmtId="4" fontId="33" fillId="0" borderId="11" xfId="0" applyNumberFormat="1" applyFont="1" applyBorder="1" applyAlignment="1">
      <alignment vertical="center"/>
    </xf>
    <xf numFmtId="4" fontId="129" fillId="0" borderId="17" xfId="0" applyNumberFormat="1" applyFont="1" applyBorder="1" applyAlignment="1">
      <alignment horizontal="center" vertical="center"/>
    </xf>
    <xf numFmtId="4" fontId="129" fillId="0" borderId="49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color rgb="FF00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52425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7306666"/>
            </a:avLst>
          </a:prstTxWarp>
        </a:bodyPr>
        <a:p>
          <a:pPr algn="ctr"/>
          <a:r>
            <a:rPr sz="3600" kern="10" spc="0">
              <a:ln w="381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H54"/>
  <sheetViews>
    <sheetView workbookViewId="0" topLeftCell="A1">
      <selection activeCell="J38" sqref="J38"/>
    </sheetView>
  </sheetViews>
  <sheetFormatPr defaultColWidth="9.140625" defaultRowHeight="12.75"/>
  <cols>
    <col min="9" max="9" width="6.140625" style="0" customWidth="1"/>
  </cols>
  <sheetData>
    <row r="1" spans="2:8" ht="12.75">
      <c r="B1" s="71" t="s">
        <v>107</v>
      </c>
      <c r="C1" s="71"/>
      <c r="D1" s="71"/>
      <c r="E1" s="71"/>
      <c r="F1" s="71"/>
      <c r="G1" s="71"/>
      <c r="H1" s="71"/>
    </row>
    <row r="2" spans="2:8" ht="12.75">
      <c r="B2" s="71"/>
      <c r="C2" s="71"/>
      <c r="D2" s="71"/>
      <c r="E2" s="71"/>
      <c r="F2" s="71"/>
      <c r="G2" s="71"/>
      <c r="H2" s="71"/>
    </row>
    <row r="3" spans="2:8" ht="12.75">
      <c r="B3" s="71"/>
      <c r="C3" s="71"/>
      <c r="D3" s="71"/>
      <c r="E3" s="71"/>
      <c r="F3" s="71"/>
      <c r="G3" s="71"/>
      <c r="H3" s="71"/>
    </row>
    <row r="4" spans="2:8" ht="12.75">
      <c r="B4" s="71"/>
      <c r="C4" s="71"/>
      <c r="D4" s="71"/>
      <c r="E4" s="71"/>
      <c r="F4" s="71"/>
      <c r="G4" s="71"/>
      <c r="H4" s="71"/>
    </row>
    <row r="5" spans="2:8" ht="12.75">
      <c r="B5" s="71"/>
      <c r="C5" s="71"/>
      <c r="D5" s="71"/>
      <c r="E5" s="71"/>
      <c r="F5" s="71"/>
      <c r="G5" s="71"/>
      <c r="H5" s="71"/>
    </row>
    <row r="6" spans="2:8" ht="12.75">
      <c r="B6" s="71"/>
      <c r="C6" s="71"/>
      <c r="D6" s="71"/>
      <c r="E6" s="71"/>
      <c r="F6" s="71"/>
      <c r="G6" s="71"/>
      <c r="H6" s="71"/>
    </row>
    <row r="7" spans="2:8" ht="12.75">
      <c r="B7" s="71"/>
      <c r="C7" s="71"/>
      <c r="D7" s="71"/>
      <c r="E7" s="71"/>
      <c r="F7" s="71"/>
      <c r="G7" s="71"/>
      <c r="H7" s="71"/>
    </row>
    <row r="8" spans="2:8" ht="12.75">
      <c r="B8" s="71"/>
      <c r="C8" s="71"/>
      <c r="D8" s="71"/>
      <c r="E8" s="71"/>
      <c r="F8" s="71"/>
      <c r="G8" s="71"/>
      <c r="H8" s="71"/>
    </row>
    <row r="9" spans="2:8" ht="12.75">
      <c r="B9" s="71"/>
      <c r="C9" s="71"/>
      <c r="D9" s="71"/>
      <c r="E9" s="71"/>
      <c r="F9" s="71"/>
      <c r="G9" s="71"/>
      <c r="H9" s="71"/>
    </row>
    <row r="10" spans="2:8" ht="12.75">
      <c r="B10" s="71"/>
      <c r="C10" s="71"/>
      <c r="D10" s="71"/>
      <c r="E10" s="71"/>
      <c r="F10" s="71"/>
      <c r="G10" s="71"/>
      <c r="H10" s="71"/>
    </row>
    <row r="11" spans="2:8" ht="12.75">
      <c r="B11" s="71"/>
      <c r="C11" s="71"/>
      <c r="D11" s="71"/>
      <c r="E11" s="71"/>
      <c r="F11" s="71"/>
      <c r="G11" s="71"/>
      <c r="H11" s="71"/>
    </row>
    <row r="12" spans="2:8" ht="12.75">
      <c r="B12" s="71"/>
      <c r="C12" s="71"/>
      <c r="D12" s="71"/>
      <c r="E12" s="71"/>
      <c r="F12" s="71"/>
      <c r="G12" s="71"/>
      <c r="H12" s="71"/>
    </row>
    <row r="14" spans="2:8" ht="12.75">
      <c r="B14" s="71" t="s">
        <v>104</v>
      </c>
      <c r="C14" s="71"/>
      <c r="D14" s="71"/>
      <c r="E14" s="71"/>
      <c r="F14" s="71"/>
      <c r="G14" s="71"/>
      <c r="H14" s="71"/>
    </row>
    <row r="15" spans="2:8" ht="12.75">
      <c r="B15" s="71"/>
      <c r="C15" s="71"/>
      <c r="D15" s="71"/>
      <c r="E15" s="71"/>
      <c r="F15" s="71"/>
      <c r="G15" s="71"/>
      <c r="H15" s="71"/>
    </row>
    <row r="16" spans="2:8" ht="12.75">
      <c r="B16" s="71"/>
      <c r="C16" s="71"/>
      <c r="D16" s="71"/>
      <c r="E16" s="71"/>
      <c r="F16" s="71"/>
      <c r="G16" s="71"/>
      <c r="H16" s="71"/>
    </row>
    <row r="17" spans="2:8" ht="12.75">
      <c r="B17" s="71"/>
      <c r="C17" s="71"/>
      <c r="D17" s="71"/>
      <c r="E17" s="71"/>
      <c r="F17" s="71"/>
      <c r="G17" s="71"/>
      <c r="H17" s="71"/>
    </row>
    <row r="18" spans="2:8" ht="12.75">
      <c r="B18" s="71"/>
      <c r="C18" s="71"/>
      <c r="D18" s="71"/>
      <c r="E18" s="71"/>
      <c r="F18" s="71"/>
      <c r="G18" s="71"/>
      <c r="H18" s="71"/>
    </row>
    <row r="19" spans="2:8" ht="12.75">
      <c r="B19" s="71"/>
      <c r="C19" s="71"/>
      <c r="D19" s="71"/>
      <c r="E19" s="71"/>
      <c r="F19" s="71"/>
      <c r="G19" s="71"/>
      <c r="H19" s="71"/>
    </row>
    <row r="20" spans="2:8" ht="12.75">
      <c r="B20" s="71"/>
      <c r="C20" s="71"/>
      <c r="D20" s="71"/>
      <c r="E20" s="71"/>
      <c r="F20" s="71"/>
      <c r="G20" s="71"/>
      <c r="H20" s="71"/>
    </row>
    <row r="21" spans="2:8" ht="12.75">
      <c r="B21" s="71"/>
      <c r="C21" s="71"/>
      <c r="D21" s="71"/>
      <c r="E21" s="71"/>
      <c r="F21" s="71"/>
      <c r="G21" s="71"/>
      <c r="H21" s="71"/>
    </row>
    <row r="22" spans="2:8" ht="12.75">
      <c r="B22" s="71"/>
      <c r="C22" s="71"/>
      <c r="D22" s="71"/>
      <c r="E22" s="71"/>
      <c r="F22" s="71"/>
      <c r="G22" s="71"/>
      <c r="H22" s="71"/>
    </row>
    <row r="23" spans="2:8" ht="12.75">
      <c r="B23" s="71"/>
      <c r="C23" s="71"/>
      <c r="D23" s="71"/>
      <c r="E23" s="71"/>
      <c r="F23" s="71"/>
      <c r="G23" s="71"/>
      <c r="H23" s="71"/>
    </row>
    <row r="24" spans="2:8" ht="12.75">
      <c r="B24" s="71"/>
      <c r="C24" s="71"/>
      <c r="D24" s="71"/>
      <c r="E24" s="71"/>
      <c r="F24" s="71"/>
      <c r="G24" s="71"/>
      <c r="H24" s="71"/>
    </row>
    <row r="26" spans="2:8" ht="22.5">
      <c r="B26" s="72" t="s">
        <v>105</v>
      </c>
      <c r="C26" s="72"/>
      <c r="D26" s="72"/>
      <c r="E26" s="72"/>
      <c r="F26" s="72"/>
      <c r="G26" s="72"/>
      <c r="H26" s="72"/>
    </row>
    <row r="27" spans="1:8" ht="19.5">
      <c r="A27" s="42"/>
      <c r="B27" s="43"/>
      <c r="C27" s="43"/>
      <c r="D27" s="43"/>
      <c r="E27" s="43"/>
      <c r="F27" s="43"/>
      <c r="G27" s="43"/>
      <c r="H27" s="43"/>
    </row>
    <row r="28" spans="2:8" ht="12.75">
      <c r="B28" s="71" t="s">
        <v>108</v>
      </c>
      <c r="C28" s="71"/>
      <c r="D28" s="71"/>
      <c r="E28" s="71"/>
      <c r="F28" s="71"/>
      <c r="G28" s="71"/>
      <c r="H28" s="71"/>
    </row>
    <row r="29" spans="2:8" ht="12.75">
      <c r="B29" s="71"/>
      <c r="C29" s="71"/>
      <c r="D29" s="71"/>
      <c r="E29" s="71"/>
      <c r="F29" s="71"/>
      <c r="G29" s="71"/>
      <c r="H29" s="71"/>
    </row>
    <row r="30" spans="2:8" ht="12.75">
      <c r="B30" s="71"/>
      <c r="C30" s="71"/>
      <c r="D30" s="71"/>
      <c r="E30" s="71"/>
      <c r="F30" s="71"/>
      <c r="G30" s="71"/>
      <c r="H30" s="71"/>
    </row>
    <row r="31" spans="2:8" ht="12.75">
      <c r="B31" s="71"/>
      <c r="C31" s="71"/>
      <c r="D31" s="71"/>
      <c r="E31" s="71"/>
      <c r="F31" s="71"/>
      <c r="G31" s="71"/>
      <c r="H31" s="71"/>
    </row>
    <row r="32" spans="2:8" ht="12.75">
      <c r="B32" s="71"/>
      <c r="C32" s="71"/>
      <c r="D32" s="71"/>
      <c r="E32" s="71"/>
      <c r="F32" s="71"/>
      <c r="G32" s="71"/>
      <c r="H32" s="71"/>
    </row>
    <row r="33" spans="2:8" ht="12.75">
      <c r="B33" s="71"/>
      <c r="C33" s="71"/>
      <c r="D33" s="71"/>
      <c r="E33" s="71"/>
      <c r="F33" s="71"/>
      <c r="G33" s="71"/>
      <c r="H33" s="71"/>
    </row>
    <row r="34" spans="2:8" ht="12.75">
      <c r="B34" s="71"/>
      <c r="C34" s="71"/>
      <c r="D34" s="71"/>
      <c r="E34" s="71"/>
      <c r="F34" s="71"/>
      <c r="G34" s="71"/>
      <c r="H34" s="71"/>
    </row>
    <row r="35" spans="2:8" ht="12.75">
      <c r="B35" s="71"/>
      <c r="C35" s="71"/>
      <c r="D35" s="71"/>
      <c r="E35" s="71"/>
      <c r="F35" s="71"/>
      <c r="G35" s="71"/>
      <c r="H35" s="71"/>
    </row>
    <row r="36" spans="2:8" ht="12.75">
      <c r="B36" s="71"/>
      <c r="C36" s="71"/>
      <c r="D36" s="71"/>
      <c r="E36" s="71"/>
      <c r="F36" s="71"/>
      <c r="G36" s="71"/>
      <c r="H36" s="71"/>
    </row>
    <row r="37" spans="2:8" ht="12.75">
      <c r="B37" s="71"/>
      <c r="C37" s="71"/>
      <c r="D37" s="71"/>
      <c r="E37" s="71"/>
      <c r="F37" s="71"/>
      <c r="G37" s="71"/>
      <c r="H37" s="71"/>
    </row>
    <row r="38" spans="2:8" ht="12.75">
      <c r="B38" s="71"/>
      <c r="C38" s="71"/>
      <c r="D38" s="71"/>
      <c r="E38" s="71"/>
      <c r="F38" s="71"/>
      <c r="G38" s="71"/>
      <c r="H38" s="71"/>
    </row>
    <row r="39" spans="2:8" ht="12.75">
      <c r="B39" s="71"/>
      <c r="C39" s="71"/>
      <c r="D39" s="71"/>
      <c r="E39" s="71"/>
      <c r="F39" s="71"/>
      <c r="G39" s="71"/>
      <c r="H39" s="71"/>
    </row>
    <row r="40" spans="2:8" ht="12.75">
      <c r="B40" s="71"/>
      <c r="C40" s="71"/>
      <c r="D40" s="71"/>
      <c r="E40" s="71"/>
      <c r="F40" s="71"/>
      <c r="G40" s="71"/>
      <c r="H40" s="71"/>
    </row>
    <row r="41" spans="2:8" ht="12.75">
      <c r="B41" s="71"/>
      <c r="C41" s="71"/>
      <c r="D41" s="71"/>
      <c r="E41" s="71"/>
      <c r="F41" s="71"/>
      <c r="G41" s="71"/>
      <c r="H41" s="71"/>
    </row>
    <row r="43" spans="2:8" ht="12.75">
      <c r="B43" s="71" t="s">
        <v>106</v>
      </c>
      <c r="C43" s="71"/>
      <c r="D43" s="71"/>
      <c r="E43" s="71"/>
      <c r="F43" s="71"/>
      <c r="G43" s="71"/>
      <c r="H43" s="71"/>
    </row>
    <row r="44" spans="2:8" ht="12.75">
      <c r="B44" s="71"/>
      <c r="C44" s="71"/>
      <c r="D44" s="71"/>
      <c r="E44" s="71"/>
      <c r="F44" s="71"/>
      <c r="G44" s="71"/>
      <c r="H44" s="71"/>
    </row>
    <row r="45" spans="2:8" ht="12.75">
      <c r="B45" s="71"/>
      <c r="C45" s="71"/>
      <c r="D45" s="71"/>
      <c r="E45" s="71"/>
      <c r="F45" s="71"/>
      <c r="G45" s="71"/>
      <c r="H45" s="71"/>
    </row>
    <row r="46" spans="2:8" ht="12.75">
      <c r="B46" s="71"/>
      <c r="C46" s="71"/>
      <c r="D46" s="71"/>
      <c r="E46" s="71"/>
      <c r="F46" s="71"/>
      <c r="G46" s="71"/>
      <c r="H46" s="71"/>
    </row>
    <row r="47" spans="2:8" ht="12.75">
      <c r="B47" s="71"/>
      <c r="C47" s="71"/>
      <c r="D47" s="71"/>
      <c r="E47" s="71"/>
      <c r="F47" s="71"/>
      <c r="G47" s="71"/>
      <c r="H47" s="71"/>
    </row>
    <row r="48" spans="2:8" ht="12.75">
      <c r="B48" s="71"/>
      <c r="C48" s="71"/>
      <c r="D48" s="71"/>
      <c r="E48" s="71"/>
      <c r="F48" s="71"/>
      <c r="G48" s="71"/>
      <c r="H48" s="71"/>
    </row>
    <row r="49" spans="2:8" ht="12.75">
      <c r="B49" s="71"/>
      <c r="C49" s="71"/>
      <c r="D49" s="71"/>
      <c r="E49" s="71"/>
      <c r="F49" s="71"/>
      <c r="G49" s="71"/>
      <c r="H49" s="71"/>
    </row>
    <row r="50" spans="2:8" ht="12.75">
      <c r="B50" s="71"/>
      <c r="C50" s="71"/>
      <c r="D50" s="71"/>
      <c r="E50" s="71"/>
      <c r="F50" s="71"/>
      <c r="G50" s="71"/>
      <c r="H50" s="71"/>
    </row>
    <row r="51" spans="2:8" ht="12.75">
      <c r="B51" s="71"/>
      <c r="C51" s="71"/>
      <c r="D51" s="71"/>
      <c r="E51" s="71"/>
      <c r="F51" s="71"/>
      <c r="G51" s="71"/>
      <c r="H51" s="71"/>
    </row>
    <row r="52" spans="2:8" ht="12.75">
      <c r="B52" s="71"/>
      <c r="C52" s="71"/>
      <c r="D52" s="71"/>
      <c r="E52" s="71"/>
      <c r="F52" s="71"/>
      <c r="G52" s="71"/>
      <c r="H52" s="71"/>
    </row>
    <row r="53" spans="2:8" ht="12.75">
      <c r="B53" s="71"/>
      <c r="C53" s="71"/>
      <c r="D53" s="71"/>
      <c r="E53" s="71"/>
      <c r="F53" s="71"/>
      <c r="G53" s="71"/>
      <c r="H53" s="71"/>
    </row>
    <row r="54" spans="2:8" ht="16.5" customHeight="1">
      <c r="B54" s="71"/>
      <c r="C54" s="71"/>
      <c r="D54" s="71"/>
      <c r="E54" s="71"/>
      <c r="F54" s="71"/>
      <c r="G54" s="71"/>
      <c r="H54" s="71"/>
    </row>
  </sheetData>
  <sheetProtection sheet="1" objects="1" scenarios="1"/>
  <mergeCells count="5">
    <mergeCell ref="B43:H54"/>
    <mergeCell ref="B1:H12"/>
    <mergeCell ref="B14:H24"/>
    <mergeCell ref="B26:H26"/>
    <mergeCell ref="B28:H41"/>
  </mergeCells>
  <printOptions/>
  <pageMargins left="0.98425196850393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AC71"/>
  <sheetViews>
    <sheetView workbookViewId="0" topLeftCell="A1">
      <selection activeCell="L17" sqref="L17:AA17"/>
    </sheetView>
  </sheetViews>
  <sheetFormatPr defaultColWidth="9.140625" defaultRowHeight="12.75"/>
  <cols>
    <col min="1" max="10" width="3.7109375" style="0" customWidth="1"/>
    <col min="11" max="11" width="2.57421875" style="0" customWidth="1"/>
    <col min="12" max="18" width="3.7109375" style="0" customWidth="1"/>
    <col min="19" max="19" width="4.8515625" style="0" customWidth="1"/>
    <col min="20" max="34" width="3.7109375" style="0" customWidth="1"/>
  </cols>
  <sheetData>
    <row r="1" spans="1:29" ht="46.5" customHeight="1" thickBot="1">
      <c r="A1" s="284" t="s">
        <v>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6"/>
      <c r="AC1" s="6"/>
    </row>
    <row r="2" spans="1:29" ht="30.75" customHeight="1" thickBot="1">
      <c r="A2" s="287" t="s">
        <v>0</v>
      </c>
      <c r="B2" s="288"/>
      <c r="C2" s="288"/>
      <c r="D2" s="288"/>
      <c r="E2" s="289"/>
      <c r="F2" s="289"/>
      <c r="G2" s="289"/>
      <c r="H2" s="289"/>
      <c r="I2" s="290"/>
      <c r="J2" s="340" t="s">
        <v>110</v>
      </c>
      <c r="K2" s="341"/>
      <c r="L2" s="341"/>
      <c r="M2" s="341"/>
      <c r="N2" s="341"/>
      <c r="O2" s="341"/>
      <c r="P2" s="341"/>
      <c r="Q2" s="341"/>
      <c r="R2" s="342"/>
      <c r="S2" s="291" t="str">
        <f>Foglio0!D23</f>
        <v>2010/2011</v>
      </c>
      <c r="T2" s="292"/>
      <c r="U2" s="292"/>
      <c r="V2" s="293"/>
      <c r="W2" s="293"/>
      <c r="X2" s="293"/>
      <c r="Y2" s="293"/>
      <c r="Z2" s="293"/>
      <c r="AA2" s="294"/>
      <c r="AC2" s="6"/>
    </row>
    <row r="3" spans="1:29" ht="30.75" customHeight="1" thickBot="1">
      <c r="A3" s="304" t="s">
        <v>114</v>
      </c>
      <c r="B3" s="304"/>
      <c r="C3" s="304"/>
      <c r="D3" s="304"/>
      <c r="E3" s="219"/>
      <c r="F3" s="219"/>
      <c r="G3" s="301" t="s">
        <v>87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5">
        <v>0</v>
      </c>
      <c r="W3" s="305"/>
      <c r="X3" s="305"/>
      <c r="Y3" s="305"/>
      <c r="Z3" s="219"/>
      <c r="AA3" s="219"/>
      <c r="AC3" s="6"/>
    </row>
    <row r="4" spans="1:29" ht="24.75" customHeight="1" thickBot="1">
      <c r="A4" s="165" t="s">
        <v>133</v>
      </c>
      <c r="B4" s="166"/>
      <c r="C4" s="166"/>
      <c r="D4" s="166"/>
      <c r="E4" s="166"/>
      <c r="F4" s="166"/>
      <c r="G4" s="166"/>
      <c r="H4" s="166"/>
      <c r="I4" s="166"/>
      <c r="J4" s="169"/>
      <c r="K4" s="169"/>
      <c r="L4" s="169"/>
      <c r="M4" s="170"/>
      <c r="N4" s="46"/>
      <c r="O4" s="165" t="s">
        <v>134</v>
      </c>
      <c r="P4" s="166"/>
      <c r="Q4" s="166"/>
      <c r="R4" s="166"/>
      <c r="S4" s="166"/>
      <c r="T4" s="166"/>
      <c r="U4" s="166"/>
      <c r="V4" s="166"/>
      <c r="W4" s="166"/>
      <c r="X4" s="169"/>
      <c r="Y4" s="169"/>
      <c r="Z4" s="169"/>
      <c r="AA4" s="170"/>
      <c r="AC4" s="6"/>
    </row>
    <row r="5" spans="1:29" ht="32.25" customHeight="1" thickBot="1">
      <c r="A5" s="449">
        <v>28.63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0"/>
      <c r="N5" s="45"/>
      <c r="O5" s="449">
        <v>52.98</v>
      </c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0"/>
      <c r="AC5" s="6"/>
    </row>
    <row r="6" spans="1:29" ht="33" customHeight="1" thickBot="1">
      <c r="A6" s="399" t="s">
        <v>137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70"/>
      <c r="AC6" s="6"/>
    </row>
    <row r="7" spans="7:29" ht="25.5" thickBot="1">
      <c r="G7" s="44"/>
      <c r="H7" s="44"/>
      <c r="I7" s="44"/>
      <c r="J7" s="44"/>
      <c r="K7" s="44"/>
      <c r="L7" s="44"/>
      <c r="M7" s="44"/>
      <c r="N7" s="44"/>
      <c r="O7" s="396" t="s">
        <v>112</v>
      </c>
      <c r="P7" s="396"/>
      <c r="Q7" s="396"/>
      <c r="R7" s="396"/>
      <c r="S7" s="396"/>
      <c r="T7" s="396"/>
      <c r="U7" s="396" t="s">
        <v>113</v>
      </c>
      <c r="V7" s="397"/>
      <c r="W7" s="397"/>
      <c r="X7" s="398"/>
      <c r="Y7" s="398"/>
      <c r="Z7" s="398"/>
      <c r="AA7" s="398"/>
      <c r="AC7" s="6"/>
    </row>
    <row r="8" spans="1:29" ht="31.5" customHeight="1" thickBot="1">
      <c r="A8" s="413" t="s">
        <v>93</v>
      </c>
      <c r="B8" s="414"/>
      <c r="C8" s="414"/>
      <c r="D8" s="414"/>
      <c r="E8" s="414"/>
      <c r="F8" s="414"/>
      <c r="G8" s="414"/>
      <c r="H8" s="414"/>
      <c r="I8" s="414"/>
      <c r="J8" s="414"/>
      <c r="K8" s="415"/>
      <c r="L8" s="422">
        <f>'Fondo Ist.'!L8</f>
        <v>0</v>
      </c>
      <c r="M8" s="423"/>
      <c r="N8" s="424"/>
      <c r="O8" s="326">
        <f>ROUND((A5*L8)/12*8,2)</f>
        <v>0</v>
      </c>
      <c r="P8" s="327"/>
      <c r="Q8" s="327"/>
      <c r="R8" s="327"/>
      <c r="S8" s="327"/>
      <c r="T8" s="328"/>
      <c r="U8" s="312">
        <f>ROUND((O8*Foglio0!E3)/Foglio0!F20,2)</f>
        <v>0</v>
      </c>
      <c r="V8" s="313"/>
      <c r="W8" s="313"/>
      <c r="X8" s="313"/>
      <c r="Y8" s="313"/>
      <c r="Z8" s="313"/>
      <c r="AA8" s="314"/>
      <c r="AC8" s="6"/>
    </row>
    <row r="9" spans="1:29" ht="31.5" customHeight="1" thickBot="1">
      <c r="A9" s="413" t="s">
        <v>94</v>
      </c>
      <c r="B9" s="414"/>
      <c r="C9" s="414"/>
      <c r="D9" s="414"/>
      <c r="E9" s="414"/>
      <c r="F9" s="414"/>
      <c r="G9" s="414"/>
      <c r="H9" s="414"/>
      <c r="I9" s="414"/>
      <c r="J9" s="414"/>
      <c r="K9" s="415"/>
      <c r="L9" s="422">
        <f>'Fondo Ist.'!L9</f>
        <v>0</v>
      </c>
      <c r="M9" s="423"/>
      <c r="N9" s="424"/>
      <c r="O9" s="326">
        <f>ROUND((A5*L9)/12*8,2)</f>
        <v>0</v>
      </c>
      <c r="P9" s="327"/>
      <c r="Q9" s="327"/>
      <c r="R9" s="327"/>
      <c r="S9" s="327"/>
      <c r="T9" s="328"/>
      <c r="U9" s="312">
        <f>ROUND((O9*Foglio0!E3)/Foglio0!F20,2)</f>
        <v>0</v>
      </c>
      <c r="V9" s="313"/>
      <c r="W9" s="313"/>
      <c r="X9" s="313"/>
      <c r="Y9" s="313"/>
      <c r="Z9" s="313"/>
      <c r="AA9" s="314"/>
      <c r="AC9" s="6"/>
    </row>
    <row r="10" spans="1:29" ht="31.5" customHeight="1" thickBot="1">
      <c r="A10" s="413" t="s">
        <v>109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5"/>
      <c r="L10" s="422">
        <f>'Fondo Ist.'!L10</f>
        <v>42</v>
      </c>
      <c r="M10" s="423"/>
      <c r="N10" s="424"/>
      <c r="O10" s="326">
        <f>ROUND((O5*L10)/12*8,2)</f>
        <v>1483.44</v>
      </c>
      <c r="P10" s="327"/>
      <c r="Q10" s="327"/>
      <c r="R10" s="327"/>
      <c r="S10" s="327"/>
      <c r="T10" s="328"/>
      <c r="U10" s="312">
        <f>ROUND((O10*Foglio0!E3)/Foglio0!F20,2)</f>
        <v>1117.89</v>
      </c>
      <c r="V10" s="313"/>
      <c r="W10" s="313"/>
      <c r="X10" s="313"/>
      <c r="Y10" s="313"/>
      <c r="Z10" s="313"/>
      <c r="AA10" s="314"/>
      <c r="AC10" s="6"/>
    </row>
    <row r="11" spans="1:29" ht="31.5" customHeight="1" thickBot="1">
      <c r="A11" s="413" t="s">
        <v>96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5"/>
      <c r="L11" s="422">
        <f>'Fondo Ist.'!L11</f>
        <v>0</v>
      </c>
      <c r="M11" s="423"/>
      <c r="N11" s="424"/>
      <c r="O11" s="326">
        <f>ROUND((O5*L11)/12*8,2)</f>
        <v>0</v>
      </c>
      <c r="P11" s="327"/>
      <c r="Q11" s="327"/>
      <c r="R11" s="327"/>
      <c r="S11" s="327"/>
      <c r="T11" s="328"/>
      <c r="U11" s="312">
        <f>ROUND((O11*Foglio0!E3)/Foglio0!F20,2)</f>
        <v>0</v>
      </c>
      <c r="V11" s="313"/>
      <c r="W11" s="313"/>
      <c r="X11" s="313"/>
      <c r="Y11" s="313"/>
      <c r="Z11" s="313"/>
      <c r="AA11" s="314"/>
      <c r="AC11" s="6"/>
    </row>
    <row r="12" spans="1:29" ht="46.5" customHeight="1" thickBot="1">
      <c r="A12" s="349" t="s">
        <v>132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1">
        <f>ROUND(L8+L9+L10+L11,2)</f>
        <v>42</v>
      </c>
      <c r="M12" s="352"/>
      <c r="N12" s="353"/>
      <c r="O12" s="354">
        <f>ROUND(O8+O9+O10+O11,2)</f>
        <v>1483.44</v>
      </c>
      <c r="P12" s="355"/>
      <c r="Q12" s="355"/>
      <c r="R12" s="355"/>
      <c r="S12" s="355"/>
      <c r="T12" s="356"/>
      <c r="U12" s="323">
        <f>ROUND(U8+U9+U10+U11,2)</f>
        <v>1117.89</v>
      </c>
      <c r="V12" s="324"/>
      <c r="W12" s="324"/>
      <c r="X12" s="324"/>
      <c r="Y12" s="324"/>
      <c r="Z12" s="324"/>
      <c r="AA12" s="325"/>
      <c r="AC12" s="6"/>
    </row>
    <row r="13" spans="1:29" ht="25.5" thickBot="1">
      <c r="A13" s="426"/>
      <c r="B13" s="427"/>
      <c r="C13" s="416"/>
      <c r="D13" s="419"/>
      <c r="E13" s="419"/>
      <c r="F13" s="419"/>
      <c r="G13" s="274" t="s">
        <v>73</v>
      </c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425"/>
      <c r="V13" s="420"/>
      <c r="W13" s="421"/>
      <c r="X13" s="416"/>
      <c r="Y13" s="417"/>
      <c r="Z13" s="417"/>
      <c r="AA13" s="418"/>
      <c r="AC13" s="6"/>
    </row>
    <row r="14" spans="1:29" ht="9" customHeight="1" thickBot="1">
      <c r="A14" s="6"/>
      <c r="B14" s="35"/>
      <c r="C14" s="32"/>
      <c r="D14" s="34"/>
      <c r="E14" s="34"/>
      <c r="F14" s="34"/>
      <c r="G14" s="35"/>
      <c r="H14" s="32"/>
      <c r="I14" s="34"/>
      <c r="J14" s="34"/>
      <c r="K14" s="34"/>
      <c r="L14" s="35"/>
      <c r="M14" s="32"/>
      <c r="N14" s="34"/>
      <c r="O14" s="34"/>
      <c r="P14" s="34"/>
      <c r="Q14" s="35"/>
      <c r="R14" s="32"/>
      <c r="S14" s="34"/>
      <c r="T14" s="34"/>
      <c r="U14" s="34"/>
      <c r="V14" s="36"/>
      <c r="W14" s="36"/>
      <c r="X14" s="39"/>
      <c r="Y14" s="39"/>
      <c r="Z14" s="39"/>
      <c r="AA14" s="39"/>
      <c r="AC14" s="6"/>
    </row>
    <row r="15" spans="1:29" ht="34.5" customHeight="1" thickBot="1">
      <c r="A15" s="6"/>
      <c r="B15" s="35"/>
      <c r="C15" s="32"/>
      <c r="D15" s="34"/>
      <c r="E15" s="34"/>
      <c r="F15" s="34"/>
      <c r="G15" s="35"/>
      <c r="H15" s="32"/>
      <c r="I15" s="34"/>
      <c r="J15" s="34"/>
      <c r="K15" s="34"/>
      <c r="L15" s="401" t="s">
        <v>53</v>
      </c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70"/>
      <c r="AC15" s="6"/>
    </row>
    <row r="16" spans="1:29" ht="35.25" customHeight="1" thickBot="1">
      <c r="A16" s="6"/>
      <c r="B16" s="35"/>
      <c r="C16" s="32"/>
      <c r="D16" s="34"/>
      <c r="E16" s="34"/>
      <c r="F16" s="34"/>
      <c r="G16" s="35"/>
      <c r="H16" s="32"/>
      <c r="I16" s="34"/>
      <c r="J16" s="34"/>
      <c r="K16" s="34"/>
      <c r="L16" s="402">
        <f>Foglio0!D26</f>
        <v>2011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70"/>
      <c r="AC16" s="6"/>
    </row>
    <row r="17" spans="1:29" ht="34.5" customHeight="1" thickBot="1">
      <c r="A17" s="266" t="s">
        <v>123</v>
      </c>
      <c r="B17" s="267"/>
      <c r="C17" s="267"/>
      <c r="D17" s="267"/>
      <c r="E17" s="267"/>
      <c r="F17" s="267"/>
      <c r="G17" s="267"/>
      <c r="H17" s="268"/>
      <c r="I17" s="268"/>
      <c r="J17" s="268"/>
      <c r="K17" s="269"/>
      <c r="L17" s="409">
        <f>ROUND(U12+V3,2)</f>
        <v>1117.89</v>
      </c>
      <c r="M17" s="410"/>
      <c r="N17" s="410"/>
      <c r="O17" s="410"/>
      <c r="P17" s="448"/>
      <c r="Q17" s="448"/>
      <c r="R17" s="448"/>
      <c r="S17" s="448"/>
      <c r="T17" s="195"/>
      <c r="U17" s="195"/>
      <c r="V17" s="195"/>
      <c r="W17" s="195"/>
      <c r="X17" s="195"/>
      <c r="Y17" s="195"/>
      <c r="Z17" s="195"/>
      <c r="AA17" s="196"/>
      <c r="AC17" s="6"/>
    </row>
    <row r="18" spans="1:29" ht="30" customHeight="1" thickBot="1">
      <c r="A18" s="247" t="s">
        <v>49</v>
      </c>
      <c r="B18" s="195"/>
      <c r="C18" s="195"/>
      <c r="D18" s="195"/>
      <c r="E18" s="195"/>
      <c r="F18" s="195"/>
      <c r="G18" s="195"/>
      <c r="H18" s="196"/>
      <c r="I18" s="239" t="s">
        <v>85</v>
      </c>
      <c r="J18" s="240"/>
      <c r="K18" s="240"/>
      <c r="L18" s="232">
        <f>ROUND(L17-L19-L20-L21,2)</f>
        <v>741.4</v>
      </c>
      <c r="M18" s="233"/>
      <c r="N18" s="212"/>
      <c r="O18" s="212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6"/>
      <c r="AC18" s="6"/>
    </row>
    <row r="19" spans="1:29" ht="30" customHeight="1" thickBot="1">
      <c r="A19" s="247" t="s">
        <v>80</v>
      </c>
      <c r="B19" s="195"/>
      <c r="C19" s="195"/>
      <c r="D19" s="195"/>
      <c r="E19" s="195"/>
      <c r="F19" s="195"/>
      <c r="G19" s="195"/>
      <c r="H19" s="196"/>
      <c r="I19" s="357">
        <f>Foglio0!C7</f>
        <v>0.088</v>
      </c>
      <c r="J19" s="358"/>
      <c r="K19" s="358"/>
      <c r="L19" s="232">
        <f>ROUND(L17*I19,2)</f>
        <v>98.37</v>
      </c>
      <c r="M19" s="233"/>
      <c r="N19" s="212"/>
      <c r="O19" s="212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6"/>
      <c r="AC19" s="6"/>
    </row>
    <row r="20" spans="1:29" ht="30" customHeight="1" thickBot="1">
      <c r="A20" s="247" t="s">
        <v>81</v>
      </c>
      <c r="B20" s="195"/>
      <c r="C20" s="195"/>
      <c r="D20" s="195"/>
      <c r="E20" s="195"/>
      <c r="F20" s="195"/>
      <c r="G20" s="195"/>
      <c r="H20" s="196"/>
      <c r="I20" s="357">
        <f>Foglio0!H7</f>
        <v>0.0035</v>
      </c>
      <c r="J20" s="358"/>
      <c r="K20" s="358"/>
      <c r="L20" s="232">
        <f>ROUND(L17*I20,2)</f>
        <v>3.91</v>
      </c>
      <c r="M20" s="233"/>
      <c r="N20" s="212"/>
      <c r="O20" s="212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6"/>
      <c r="AC20" s="6"/>
    </row>
    <row r="21" spans="1:29" ht="30" customHeight="1" thickBot="1">
      <c r="A21" s="247" t="s">
        <v>79</v>
      </c>
      <c r="B21" s="195"/>
      <c r="C21" s="195"/>
      <c r="D21" s="195"/>
      <c r="E21" s="195"/>
      <c r="F21" s="195"/>
      <c r="G21" s="195"/>
      <c r="H21" s="196"/>
      <c r="I21" s="357">
        <f>Foglio0!D29</f>
        <v>0.27</v>
      </c>
      <c r="J21" s="358"/>
      <c r="K21" s="358"/>
      <c r="L21" s="232">
        <f>ROUND((L17-L19-L20)*I21,2)</f>
        <v>274.21</v>
      </c>
      <c r="M21" s="233"/>
      <c r="N21" s="212"/>
      <c r="O21" s="212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6"/>
      <c r="AC21" s="6"/>
    </row>
    <row r="22" spans="1:29" ht="41.25" customHeight="1" thickBot="1">
      <c r="A22" s="244" t="s">
        <v>13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5"/>
      <c r="L22" s="407">
        <f>ROUND(L18+L19+L20+L21,2)</f>
        <v>1117.89</v>
      </c>
      <c r="M22" s="408"/>
      <c r="N22" s="408"/>
      <c r="O22" s="408"/>
      <c r="P22" s="408"/>
      <c r="Q22" s="408"/>
      <c r="R22" s="408"/>
      <c r="S22" s="408"/>
      <c r="T22" s="195"/>
      <c r="U22" s="195"/>
      <c r="V22" s="195"/>
      <c r="W22" s="195"/>
      <c r="X22" s="195"/>
      <c r="Y22" s="195"/>
      <c r="Z22" s="195"/>
      <c r="AA22" s="196"/>
      <c r="AC22" s="6"/>
    </row>
    <row r="23" ht="21" customHeight="1">
      <c r="AC23" s="6"/>
    </row>
    <row r="24" ht="21" customHeight="1">
      <c r="AC24" s="6"/>
    </row>
    <row r="25" ht="12.75">
      <c r="AC25" s="6"/>
    </row>
    <row r="26" ht="12.75">
      <c r="AC26" s="6"/>
    </row>
    <row r="27" ht="12.75">
      <c r="AC27" s="6"/>
    </row>
    <row r="28" ht="12.75">
      <c r="AC28" s="6"/>
    </row>
    <row r="29" ht="12.75">
      <c r="AC29" s="6"/>
    </row>
    <row r="30" ht="12.75">
      <c r="AC30" s="6"/>
    </row>
    <row r="31" ht="12.75">
      <c r="AC31" s="6"/>
    </row>
    <row r="32" ht="12.75">
      <c r="AC32" s="6"/>
    </row>
    <row r="33" ht="12.75">
      <c r="AC33" s="6"/>
    </row>
    <row r="34" ht="12.75">
      <c r="AC34" s="6"/>
    </row>
    <row r="35" ht="12.75">
      <c r="AC35" s="6"/>
    </row>
    <row r="36" ht="12.75">
      <c r="AC36" s="6"/>
    </row>
    <row r="37" ht="12.75">
      <c r="AC37" s="6"/>
    </row>
    <row r="38" ht="12.75">
      <c r="AC38" s="6"/>
    </row>
    <row r="39" ht="12.75">
      <c r="AC39" s="6"/>
    </row>
    <row r="40" ht="12.75">
      <c r="AC40" s="6"/>
    </row>
    <row r="41" ht="12.75">
      <c r="AC41" s="6"/>
    </row>
    <row r="42" ht="12.75">
      <c r="AC42" s="6"/>
    </row>
    <row r="43" ht="12.75">
      <c r="AC43" s="6"/>
    </row>
    <row r="44" ht="12.75">
      <c r="AC44" s="6"/>
    </row>
    <row r="45" ht="12.75">
      <c r="AC45" s="6"/>
    </row>
    <row r="46" ht="12.75">
      <c r="AC46" s="6"/>
    </row>
    <row r="47" ht="12.75">
      <c r="AC47" s="6"/>
    </row>
    <row r="48" ht="12.75">
      <c r="AC48" s="6"/>
    </row>
    <row r="49" ht="12.75">
      <c r="AC49" s="6"/>
    </row>
    <row r="50" ht="12.75">
      <c r="AC50" s="6"/>
    </row>
    <row r="51" ht="12.75">
      <c r="AC51" s="6"/>
    </row>
    <row r="52" ht="12.75">
      <c r="AC52" s="6"/>
    </row>
    <row r="53" ht="12.75">
      <c r="AC53" s="6"/>
    </row>
    <row r="54" ht="12.75">
      <c r="AC54" s="6"/>
    </row>
    <row r="55" ht="12.75">
      <c r="AC55" s="6"/>
    </row>
    <row r="56" ht="12.75">
      <c r="AC56" s="6"/>
    </row>
    <row r="57" ht="12.75">
      <c r="AC57" s="6"/>
    </row>
    <row r="58" ht="12.75">
      <c r="AC58" s="6"/>
    </row>
    <row r="59" ht="12.75">
      <c r="AC59" s="6"/>
    </row>
    <row r="60" ht="12.75">
      <c r="AC60" s="6"/>
    </row>
    <row r="61" ht="12.75">
      <c r="AC61" s="6"/>
    </row>
    <row r="62" ht="12.75">
      <c r="AC62" s="6"/>
    </row>
    <row r="63" ht="12.75">
      <c r="AC63" s="6"/>
    </row>
    <row r="64" ht="12.75">
      <c r="AC64" s="6"/>
    </row>
    <row r="65" ht="12.75">
      <c r="AC65" s="6"/>
    </row>
    <row r="66" ht="12.75">
      <c r="AC66" s="6"/>
    </row>
    <row r="67" ht="12.75">
      <c r="AC67" s="6"/>
    </row>
    <row r="68" ht="12.75">
      <c r="AC68" s="6"/>
    </row>
    <row r="69" ht="12.75">
      <c r="AC69" s="6"/>
    </row>
    <row r="70" ht="12.75">
      <c r="AC70" s="6"/>
    </row>
    <row r="71" ht="12.75">
      <c r="AC71" s="6"/>
    </row>
  </sheetData>
  <sheetProtection sheet="1" objects="1" scenarios="1"/>
  <mergeCells count="57">
    <mergeCell ref="A3:F3"/>
    <mergeCell ref="G3:U3"/>
    <mergeCell ref="V3:AA3"/>
    <mergeCell ref="A6:AA6"/>
    <mergeCell ref="A4:M4"/>
    <mergeCell ref="O4:AA4"/>
    <mergeCell ref="A5:M5"/>
    <mergeCell ref="O5:AA5"/>
    <mergeCell ref="O7:T7"/>
    <mergeCell ref="U7:AA7"/>
    <mergeCell ref="U10:AA10"/>
    <mergeCell ref="U9:AA9"/>
    <mergeCell ref="O9:T9"/>
    <mergeCell ref="A22:K22"/>
    <mergeCell ref="C13:F13"/>
    <mergeCell ref="V13:W13"/>
    <mergeCell ref="X13:AA13"/>
    <mergeCell ref="I20:K20"/>
    <mergeCell ref="A13:B13"/>
    <mergeCell ref="L22:AA22"/>
    <mergeCell ref="L15:AA15"/>
    <mergeCell ref="L16:AA16"/>
    <mergeCell ref="L17:AA17"/>
    <mergeCell ref="U11:AA11"/>
    <mergeCell ref="U12:AA12"/>
    <mergeCell ref="I21:K21"/>
    <mergeCell ref="I19:K19"/>
    <mergeCell ref="G13:U13"/>
    <mergeCell ref="I18:K18"/>
    <mergeCell ref="A20:H20"/>
    <mergeCell ref="A17:K17"/>
    <mergeCell ref="A18:H18"/>
    <mergeCell ref="A12:K12"/>
    <mergeCell ref="A10:K10"/>
    <mergeCell ref="L10:N10"/>
    <mergeCell ref="O11:T11"/>
    <mergeCell ref="L11:N11"/>
    <mergeCell ref="A11:K11"/>
    <mergeCell ref="O10:T10"/>
    <mergeCell ref="L12:N12"/>
    <mergeCell ref="O12:T12"/>
    <mergeCell ref="A21:H21"/>
    <mergeCell ref="A19:H19"/>
    <mergeCell ref="L19:AA19"/>
    <mergeCell ref="L20:AA20"/>
    <mergeCell ref="L21:AA21"/>
    <mergeCell ref="L18:AA18"/>
    <mergeCell ref="A1:AA1"/>
    <mergeCell ref="A2:I2"/>
    <mergeCell ref="S2:AA2"/>
    <mergeCell ref="A9:K9"/>
    <mergeCell ref="J2:R2"/>
    <mergeCell ref="U8:AA8"/>
    <mergeCell ref="A8:K8"/>
    <mergeCell ref="L8:N8"/>
    <mergeCell ref="O8:T8"/>
    <mergeCell ref="L9:N9"/>
  </mergeCells>
  <conditionalFormatting sqref="A13:B13 V13:W13 AC6 V3:Y3">
    <cfRule type="cellIs" priority="1" dxfId="0" operator="greaterThan" stopIfTrue="1">
      <formula>0</formula>
    </cfRule>
  </conditionalFormatting>
  <conditionalFormatting sqref="L8:AA12 A8:K11">
    <cfRule type="cellIs" priority="2" dxfId="1" operator="greaterThan" stopIfTrue="1">
      <formula>0</formula>
    </cfRule>
  </conditionalFormatting>
  <printOptions/>
  <pageMargins left="0.3937007874015748" right="0" top="0.7874015748031497" bottom="0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C69"/>
  <sheetViews>
    <sheetView workbookViewId="0" topLeftCell="A1">
      <selection activeCell="A4" sqref="A4:I4"/>
    </sheetView>
  </sheetViews>
  <sheetFormatPr defaultColWidth="9.140625" defaultRowHeight="12.75"/>
  <cols>
    <col min="1" max="10" width="3.7109375" style="0" customWidth="1"/>
    <col min="11" max="11" width="2.57421875" style="0" customWidth="1"/>
    <col min="12" max="18" width="3.7109375" style="0" customWidth="1"/>
    <col min="19" max="19" width="4.8515625" style="0" customWidth="1"/>
    <col min="20" max="34" width="3.7109375" style="0" customWidth="1"/>
  </cols>
  <sheetData>
    <row r="1" spans="1:29" ht="46.5" customHeight="1" thickBot="1">
      <c r="A1" s="284" t="s">
        <v>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6"/>
      <c r="AC1" s="6"/>
    </row>
    <row r="2" spans="1:29" ht="30.75" customHeight="1" thickBot="1">
      <c r="A2" s="287" t="s">
        <v>0</v>
      </c>
      <c r="B2" s="288"/>
      <c r="C2" s="288"/>
      <c r="D2" s="288"/>
      <c r="E2" s="289"/>
      <c r="F2" s="289"/>
      <c r="G2" s="289"/>
      <c r="H2" s="289"/>
      <c r="I2" s="290"/>
      <c r="J2" s="340" t="s">
        <v>110</v>
      </c>
      <c r="K2" s="341"/>
      <c r="L2" s="341"/>
      <c r="M2" s="341"/>
      <c r="N2" s="341"/>
      <c r="O2" s="341"/>
      <c r="P2" s="341"/>
      <c r="Q2" s="341"/>
      <c r="R2" s="342"/>
      <c r="S2" s="291" t="str">
        <f>Foglio0!D23</f>
        <v>2010/2011</v>
      </c>
      <c r="T2" s="292"/>
      <c r="U2" s="292"/>
      <c r="V2" s="293"/>
      <c r="W2" s="293"/>
      <c r="X2" s="293"/>
      <c r="Y2" s="293"/>
      <c r="Z2" s="293"/>
      <c r="AA2" s="294"/>
      <c r="AC2" s="6"/>
    </row>
    <row r="3" spans="1:29" ht="30.75" customHeight="1" thickBot="1">
      <c r="A3" s="304" t="s">
        <v>114</v>
      </c>
      <c r="B3" s="304"/>
      <c r="C3" s="304"/>
      <c r="D3" s="304"/>
      <c r="E3" s="219"/>
      <c r="F3" s="219"/>
      <c r="G3" s="301" t="s">
        <v>87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5">
        <v>0</v>
      </c>
      <c r="W3" s="305"/>
      <c r="X3" s="305"/>
      <c r="Y3" s="305"/>
      <c r="Z3" s="219"/>
      <c r="AA3" s="219"/>
      <c r="AC3" s="6"/>
    </row>
    <row r="4" spans="1:29" ht="24.75" customHeight="1" thickBot="1">
      <c r="A4" s="446"/>
      <c r="B4" s="441"/>
      <c r="C4" s="441"/>
      <c r="D4" s="441"/>
      <c r="E4" s="441"/>
      <c r="F4" s="441"/>
      <c r="G4" s="441"/>
      <c r="H4" s="441"/>
      <c r="I4" s="441"/>
      <c r="J4" s="428" t="s">
        <v>141</v>
      </c>
      <c r="K4" s="428"/>
      <c r="L4" s="428"/>
      <c r="M4" s="428"/>
      <c r="N4" s="428"/>
      <c r="O4" s="428"/>
      <c r="P4" s="428"/>
      <c r="Q4" s="428"/>
      <c r="R4" s="428"/>
      <c r="S4" s="441"/>
      <c r="T4" s="441"/>
      <c r="U4" s="441"/>
      <c r="V4" s="441"/>
      <c r="W4" s="441"/>
      <c r="X4" s="441"/>
      <c r="Y4" s="441"/>
      <c r="Z4" s="441"/>
      <c r="AA4" s="442"/>
      <c r="AC4" s="6"/>
    </row>
    <row r="5" spans="1:29" ht="32.25" customHeight="1" thickBot="1">
      <c r="A5" s="625"/>
      <c r="B5" s="625"/>
      <c r="C5" s="625"/>
      <c r="D5" s="625"/>
      <c r="E5" s="625"/>
      <c r="F5" s="625"/>
      <c r="G5" s="625"/>
      <c r="H5" s="625"/>
      <c r="I5" s="626"/>
      <c r="J5" s="443">
        <v>4000</v>
      </c>
      <c r="K5" s="443"/>
      <c r="L5" s="443"/>
      <c r="M5" s="443"/>
      <c r="N5" s="443"/>
      <c r="O5" s="443"/>
      <c r="P5" s="443"/>
      <c r="Q5" s="443"/>
      <c r="R5" s="443"/>
      <c r="S5" s="444"/>
      <c r="T5" s="444"/>
      <c r="U5" s="444"/>
      <c r="V5" s="444"/>
      <c r="W5" s="444"/>
      <c r="X5" s="444"/>
      <c r="Y5" s="444"/>
      <c r="Z5" s="444"/>
      <c r="AA5" s="445"/>
      <c r="AC5" s="6"/>
    </row>
    <row r="6" spans="1:29" ht="33" customHeight="1" thickBot="1">
      <c r="A6" s="399" t="s">
        <v>138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70"/>
      <c r="AC6" s="6"/>
    </row>
    <row r="7" spans="7:29" ht="25.5" thickBot="1">
      <c r="G7" s="44"/>
      <c r="H7" s="44"/>
      <c r="I7" s="44"/>
      <c r="J7" s="44"/>
      <c r="K7" s="44"/>
      <c r="L7" s="44"/>
      <c r="M7" s="44"/>
      <c r="N7" s="44"/>
      <c r="O7" s="396" t="s">
        <v>112</v>
      </c>
      <c r="P7" s="396"/>
      <c r="Q7" s="396"/>
      <c r="R7" s="396"/>
      <c r="S7" s="396"/>
      <c r="T7" s="396"/>
      <c r="U7" s="396" t="s">
        <v>113</v>
      </c>
      <c r="V7" s="397"/>
      <c r="W7" s="397"/>
      <c r="X7" s="398"/>
      <c r="Y7" s="398"/>
      <c r="Z7" s="398"/>
      <c r="AA7" s="398"/>
      <c r="AC7" s="6"/>
    </row>
    <row r="8" spans="1:29" ht="31.5" customHeight="1" thickBot="1">
      <c r="A8" s="413" t="s">
        <v>139</v>
      </c>
      <c r="B8" s="414"/>
      <c r="C8" s="414"/>
      <c r="D8" s="414"/>
      <c r="E8" s="414"/>
      <c r="F8" s="414"/>
      <c r="G8" s="414"/>
      <c r="H8" s="414"/>
      <c r="I8" s="414"/>
      <c r="J8" s="414"/>
      <c r="K8" s="415"/>
      <c r="L8" s="388">
        <v>0</v>
      </c>
      <c r="M8" s="450"/>
      <c r="N8" s="451"/>
      <c r="O8" s="385">
        <f>ROUND((J5*L8)*Foglio0!F20/Foglio0!E3,2)</f>
        <v>0</v>
      </c>
      <c r="P8" s="386"/>
      <c r="Q8" s="386"/>
      <c r="R8" s="386"/>
      <c r="S8" s="386"/>
      <c r="T8" s="387"/>
      <c r="U8" s="329">
        <f>ROUND(J5*L8,2)</f>
        <v>0</v>
      </c>
      <c r="V8" s="330"/>
      <c r="W8" s="330"/>
      <c r="X8" s="330"/>
      <c r="Y8" s="330"/>
      <c r="Z8" s="330"/>
      <c r="AA8" s="331"/>
      <c r="AC8" s="6"/>
    </row>
    <row r="9" spans="1:29" ht="31.5" customHeight="1" thickBot="1">
      <c r="A9" s="413" t="s">
        <v>140</v>
      </c>
      <c r="B9" s="414"/>
      <c r="C9" s="414"/>
      <c r="D9" s="414"/>
      <c r="E9" s="414"/>
      <c r="F9" s="414"/>
      <c r="G9" s="414"/>
      <c r="H9" s="414"/>
      <c r="I9" s="414"/>
      <c r="J9" s="414"/>
      <c r="K9" s="415"/>
      <c r="L9" s="452"/>
      <c r="M9" s="453"/>
      <c r="N9" s="454"/>
      <c r="O9" s="432"/>
      <c r="P9" s="455"/>
      <c r="Q9" s="455"/>
      <c r="R9" s="455"/>
      <c r="S9" s="455"/>
      <c r="T9" s="434"/>
      <c r="U9" s="432"/>
      <c r="V9" s="433"/>
      <c r="W9" s="433"/>
      <c r="X9" s="433"/>
      <c r="Y9" s="433"/>
      <c r="Z9" s="433"/>
      <c r="AA9" s="434"/>
      <c r="AC9" s="6"/>
    </row>
    <row r="10" spans="1:29" ht="51" customHeight="1" thickBot="1">
      <c r="A10" s="349" t="s">
        <v>132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195"/>
      <c r="M10" s="195"/>
      <c r="N10" s="196"/>
      <c r="O10" s="435"/>
      <c r="P10" s="436"/>
      <c r="Q10" s="436"/>
      <c r="R10" s="436"/>
      <c r="S10" s="436"/>
      <c r="T10" s="437"/>
      <c r="U10" s="435"/>
      <c r="V10" s="436"/>
      <c r="W10" s="436"/>
      <c r="X10" s="436"/>
      <c r="Y10" s="436"/>
      <c r="Z10" s="436"/>
      <c r="AA10" s="437"/>
      <c r="AC10" s="6"/>
    </row>
    <row r="11" spans="1:29" ht="27.75" customHeight="1" thickBot="1">
      <c r="A11" s="426"/>
      <c r="B11" s="427"/>
      <c r="C11" s="416"/>
      <c r="D11" s="419"/>
      <c r="E11" s="419"/>
      <c r="F11" s="419"/>
      <c r="G11" s="274" t="s">
        <v>73</v>
      </c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425"/>
      <c r="V11" s="420"/>
      <c r="W11" s="421"/>
      <c r="X11" s="416"/>
      <c r="Y11" s="417"/>
      <c r="Z11" s="417"/>
      <c r="AA11" s="418"/>
      <c r="AC11" s="6"/>
    </row>
    <row r="12" spans="1:29" ht="22.5" customHeight="1" thickBot="1">
      <c r="A12" s="6"/>
      <c r="B12" s="35"/>
      <c r="C12" s="32"/>
      <c r="D12" s="34"/>
      <c r="E12" s="34"/>
      <c r="F12" s="34"/>
      <c r="G12" s="35"/>
      <c r="H12" s="32"/>
      <c r="I12" s="34"/>
      <c r="J12" s="34"/>
      <c r="K12" s="34"/>
      <c r="L12" s="35"/>
      <c r="M12" s="32"/>
      <c r="N12" s="34"/>
      <c r="O12" s="34"/>
      <c r="P12" s="34"/>
      <c r="Q12" s="35"/>
      <c r="R12" s="32"/>
      <c r="S12" s="34"/>
      <c r="T12" s="34"/>
      <c r="U12" s="34"/>
      <c r="V12" s="36"/>
      <c r="W12" s="36"/>
      <c r="X12" s="39"/>
      <c r="Y12" s="39"/>
      <c r="Z12" s="39"/>
      <c r="AA12" s="39"/>
      <c r="AC12" s="6"/>
    </row>
    <row r="13" spans="1:29" ht="34.5" customHeight="1" thickBot="1">
      <c r="A13" s="6"/>
      <c r="B13" s="35"/>
      <c r="C13" s="32"/>
      <c r="D13" s="34"/>
      <c r="E13" s="34"/>
      <c r="F13" s="34"/>
      <c r="G13" s="35"/>
      <c r="H13" s="32"/>
      <c r="I13" s="34"/>
      <c r="J13" s="34"/>
      <c r="K13" s="34"/>
      <c r="L13" s="401" t="s">
        <v>53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70"/>
      <c r="AC13" s="6"/>
    </row>
    <row r="14" spans="1:29" ht="35.25" customHeight="1" thickBot="1">
      <c r="A14" s="6"/>
      <c r="B14" s="35"/>
      <c r="C14" s="32"/>
      <c r="D14" s="34"/>
      <c r="E14" s="34"/>
      <c r="F14" s="34"/>
      <c r="G14" s="35"/>
      <c r="H14" s="32"/>
      <c r="I14" s="34"/>
      <c r="J14" s="34"/>
      <c r="K14" s="34"/>
      <c r="L14" s="402">
        <f>Foglio0!D26</f>
        <v>2011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70"/>
      <c r="AC14" s="6"/>
    </row>
    <row r="15" spans="1:29" ht="34.5" customHeight="1" thickBot="1">
      <c r="A15" s="266" t="s">
        <v>123</v>
      </c>
      <c r="B15" s="267"/>
      <c r="C15" s="267"/>
      <c r="D15" s="267"/>
      <c r="E15" s="267"/>
      <c r="F15" s="267"/>
      <c r="G15" s="267"/>
      <c r="H15" s="268"/>
      <c r="I15" s="268"/>
      <c r="J15" s="268"/>
      <c r="K15" s="269"/>
      <c r="L15" s="409">
        <f>ROUND(U8+V3,2)</f>
        <v>0</v>
      </c>
      <c r="M15" s="410"/>
      <c r="N15" s="410"/>
      <c r="O15" s="410"/>
      <c r="P15" s="448"/>
      <c r="Q15" s="448"/>
      <c r="R15" s="448"/>
      <c r="S15" s="448"/>
      <c r="T15" s="195"/>
      <c r="U15" s="195"/>
      <c r="V15" s="195"/>
      <c r="W15" s="195"/>
      <c r="X15" s="195"/>
      <c r="Y15" s="195"/>
      <c r="Z15" s="195"/>
      <c r="AA15" s="196"/>
      <c r="AC15" s="6"/>
    </row>
    <row r="16" spans="1:29" ht="30" customHeight="1" thickBot="1">
      <c r="A16" s="247" t="s">
        <v>49</v>
      </c>
      <c r="B16" s="195"/>
      <c r="C16" s="195"/>
      <c r="D16" s="195"/>
      <c r="E16" s="195"/>
      <c r="F16" s="195"/>
      <c r="G16" s="195"/>
      <c r="H16" s="196"/>
      <c r="I16" s="239" t="s">
        <v>85</v>
      </c>
      <c r="J16" s="240"/>
      <c r="K16" s="240"/>
      <c r="L16" s="232">
        <f>ROUND(L15-L17-L18-L19,2)</f>
        <v>0</v>
      </c>
      <c r="M16" s="233"/>
      <c r="N16" s="212"/>
      <c r="O16" s="212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6"/>
      <c r="AC16" s="6"/>
    </row>
    <row r="17" spans="1:29" ht="30" customHeight="1" thickBot="1">
      <c r="A17" s="247" t="s">
        <v>80</v>
      </c>
      <c r="B17" s="195"/>
      <c r="C17" s="195"/>
      <c r="D17" s="195"/>
      <c r="E17" s="195"/>
      <c r="F17" s="195"/>
      <c r="G17" s="195"/>
      <c r="H17" s="196"/>
      <c r="I17" s="357">
        <f>Foglio0!C7</f>
        <v>0.088</v>
      </c>
      <c r="J17" s="358"/>
      <c r="K17" s="358"/>
      <c r="L17" s="232">
        <f>ROUND(L15*I17,2)</f>
        <v>0</v>
      </c>
      <c r="M17" s="233"/>
      <c r="N17" s="212"/>
      <c r="O17" s="212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6"/>
      <c r="AC17" s="6"/>
    </row>
    <row r="18" spans="1:29" ht="30" customHeight="1" thickBot="1">
      <c r="A18" s="247" t="s">
        <v>81</v>
      </c>
      <c r="B18" s="195"/>
      <c r="C18" s="195"/>
      <c r="D18" s="195"/>
      <c r="E18" s="195"/>
      <c r="F18" s="195"/>
      <c r="G18" s="195"/>
      <c r="H18" s="196"/>
      <c r="I18" s="357">
        <f>Foglio0!H7</f>
        <v>0.0035</v>
      </c>
      <c r="J18" s="358"/>
      <c r="K18" s="358"/>
      <c r="L18" s="232">
        <f>ROUND(L15*I18,2)</f>
        <v>0</v>
      </c>
      <c r="M18" s="233"/>
      <c r="N18" s="212"/>
      <c r="O18" s="212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6"/>
      <c r="AC18" s="6"/>
    </row>
    <row r="19" spans="1:29" ht="30" customHeight="1" thickBot="1">
      <c r="A19" s="247" t="s">
        <v>79</v>
      </c>
      <c r="B19" s="195"/>
      <c r="C19" s="195"/>
      <c r="D19" s="195"/>
      <c r="E19" s="195"/>
      <c r="F19" s="195"/>
      <c r="G19" s="195"/>
      <c r="H19" s="196"/>
      <c r="I19" s="357">
        <f>Foglio0!D29</f>
        <v>0.27</v>
      </c>
      <c r="J19" s="358"/>
      <c r="K19" s="358"/>
      <c r="L19" s="232">
        <f>ROUND((L15-L17-L18)*I19,2)</f>
        <v>0</v>
      </c>
      <c r="M19" s="233"/>
      <c r="N19" s="212"/>
      <c r="O19" s="212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6"/>
      <c r="AC19" s="6"/>
    </row>
    <row r="20" spans="1:29" ht="41.25" customHeight="1" thickBot="1">
      <c r="A20" s="244" t="s">
        <v>13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5"/>
      <c r="L20" s="407">
        <f>ROUND(L16+L17+L18+L19+P16+P17+P18+P19,2)</f>
        <v>0</v>
      </c>
      <c r="M20" s="408"/>
      <c r="N20" s="408"/>
      <c r="O20" s="408"/>
      <c r="P20" s="408"/>
      <c r="Q20" s="408"/>
      <c r="R20" s="408"/>
      <c r="S20" s="408"/>
      <c r="T20" s="195"/>
      <c r="U20" s="195"/>
      <c r="V20" s="195"/>
      <c r="W20" s="195"/>
      <c r="X20" s="195"/>
      <c r="Y20" s="195"/>
      <c r="Z20" s="195"/>
      <c r="AA20" s="196"/>
      <c r="AC20" s="6"/>
    </row>
    <row r="21" ht="21" customHeight="1">
      <c r="AC21" s="6"/>
    </row>
    <row r="22" ht="21" customHeight="1">
      <c r="AC22" s="6"/>
    </row>
    <row r="23" ht="12.75">
      <c r="AC23" s="6"/>
    </row>
    <row r="24" ht="12.75">
      <c r="AC24" s="6"/>
    </row>
    <row r="25" ht="12.75">
      <c r="AC25" s="6"/>
    </row>
    <row r="26" ht="12.75">
      <c r="AC26" s="6"/>
    </row>
    <row r="27" ht="12.75">
      <c r="AC27" s="6"/>
    </row>
    <row r="28" ht="12.75">
      <c r="AC28" s="6"/>
    </row>
    <row r="29" ht="12.75">
      <c r="AC29" s="6"/>
    </row>
    <row r="30" ht="12.75">
      <c r="AC30" s="6"/>
    </row>
    <row r="31" ht="12.75">
      <c r="AC31" s="6"/>
    </row>
    <row r="32" ht="12.75">
      <c r="AC32" s="6"/>
    </row>
    <row r="33" ht="12.75">
      <c r="AC33" s="6"/>
    </row>
    <row r="34" ht="12.75">
      <c r="AC34" s="6"/>
    </row>
    <row r="35" ht="12.75">
      <c r="AC35" s="6"/>
    </row>
    <row r="36" ht="12.75">
      <c r="AC36" s="6"/>
    </row>
    <row r="37" ht="12.75">
      <c r="AC37" s="6"/>
    </row>
    <row r="38" ht="12.75">
      <c r="AC38" s="6"/>
    </row>
    <row r="39" ht="12.75">
      <c r="AC39" s="6"/>
    </row>
    <row r="40" ht="12.75">
      <c r="AC40" s="6"/>
    </row>
    <row r="41" ht="12.75">
      <c r="AC41" s="6"/>
    </row>
    <row r="42" ht="12.75">
      <c r="AC42" s="6"/>
    </row>
    <row r="43" ht="12.75">
      <c r="AC43" s="6"/>
    </row>
    <row r="44" ht="12.75">
      <c r="AC44" s="6"/>
    </row>
    <row r="45" ht="12.75">
      <c r="AC45" s="6"/>
    </row>
    <row r="46" ht="12.75">
      <c r="AC46" s="6"/>
    </row>
    <row r="47" ht="12.75">
      <c r="AC47" s="6"/>
    </row>
    <row r="48" ht="12.75">
      <c r="AC48" s="6"/>
    </row>
    <row r="49" ht="12.75">
      <c r="AC49" s="6"/>
    </row>
    <row r="50" ht="12.75">
      <c r="AC50" s="6"/>
    </row>
    <row r="51" ht="12.75">
      <c r="AC51" s="6"/>
    </row>
    <row r="52" ht="12.75">
      <c r="AC52" s="6"/>
    </row>
    <row r="53" ht="12.75">
      <c r="AC53" s="6"/>
    </row>
    <row r="54" ht="12.75">
      <c r="AC54" s="6"/>
    </row>
    <row r="55" ht="12.75">
      <c r="AC55" s="6"/>
    </row>
    <row r="56" ht="12.75">
      <c r="AC56" s="6"/>
    </row>
    <row r="57" ht="12.75">
      <c r="AC57" s="6"/>
    </row>
    <row r="58" ht="12.75">
      <c r="AC58" s="6"/>
    </row>
    <row r="59" ht="12.75">
      <c r="AC59" s="6"/>
    </row>
    <row r="60" ht="12.75">
      <c r="AC60" s="6"/>
    </row>
    <row r="61" ht="12.75">
      <c r="AC61" s="6"/>
    </row>
    <row r="62" ht="12.75">
      <c r="AC62" s="6"/>
    </row>
    <row r="63" ht="12.75">
      <c r="AC63" s="6"/>
    </row>
    <row r="64" ht="12.75">
      <c r="AC64" s="6"/>
    </row>
    <row r="65" ht="12.75">
      <c r="AC65" s="6"/>
    </row>
    <row r="66" ht="12.75">
      <c r="AC66" s="6"/>
    </row>
    <row r="67" ht="12.75">
      <c r="AC67" s="6"/>
    </row>
    <row r="68" ht="12.75">
      <c r="AC68" s="6"/>
    </row>
    <row r="69" ht="12.75">
      <c r="AC69" s="6"/>
    </row>
  </sheetData>
  <sheetProtection sheet="1" objects="1" scenarios="1"/>
  <mergeCells count="45">
    <mergeCell ref="L20:AA20"/>
    <mergeCell ref="V3:AA3"/>
    <mergeCell ref="A6:AA6"/>
    <mergeCell ref="A20:K20"/>
    <mergeCell ref="C11:F11"/>
    <mergeCell ref="V11:W11"/>
    <mergeCell ref="X11:AA11"/>
    <mergeCell ref="I18:K18"/>
    <mergeCell ref="A11:B11"/>
    <mergeCell ref="G11:U11"/>
    <mergeCell ref="L13:AA13"/>
    <mergeCell ref="L14:AA14"/>
    <mergeCell ref="L15:AA15"/>
    <mergeCell ref="L16:AA16"/>
    <mergeCell ref="A15:K15"/>
    <mergeCell ref="A16:H16"/>
    <mergeCell ref="L17:AA17"/>
    <mergeCell ref="L18:AA18"/>
    <mergeCell ref="I16:K16"/>
    <mergeCell ref="A1:AA1"/>
    <mergeCell ref="A2:I2"/>
    <mergeCell ref="S2:AA2"/>
    <mergeCell ref="A9:K9"/>
    <mergeCell ref="J2:R2"/>
    <mergeCell ref="A8:K8"/>
    <mergeCell ref="O7:T7"/>
    <mergeCell ref="U7:AA7"/>
    <mergeCell ref="A3:F3"/>
    <mergeCell ref="G3:U3"/>
    <mergeCell ref="A4:I4"/>
    <mergeCell ref="J4:R4"/>
    <mergeCell ref="S4:AA4"/>
    <mergeCell ref="A5:I5"/>
    <mergeCell ref="J5:R5"/>
    <mergeCell ref="S5:AA5"/>
    <mergeCell ref="A19:H19"/>
    <mergeCell ref="A17:H17"/>
    <mergeCell ref="U8:AA10"/>
    <mergeCell ref="A10:N10"/>
    <mergeCell ref="L8:N9"/>
    <mergeCell ref="O8:T10"/>
    <mergeCell ref="I19:K19"/>
    <mergeCell ref="I17:K17"/>
    <mergeCell ref="L19:AA19"/>
    <mergeCell ref="A18:H18"/>
  </mergeCells>
  <conditionalFormatting sqref="A11:B11 V11:W11 AC6 V3:Y3">
    <cfRule type="cellIs" priority="1" dxfId="0" operator="greaterThan" stopIfTrue="1">
      <formula>0</formula>
    </cfRule>
  </conditionalFormatting>
  <conditionalFormatting sqref="A8:K9 L8:AA8">
    <cfRule type="cellIs" priority="2" dxfId="1" operator="greaterThan" stopIfTrue="1">
      <formula>0</formula>
    </cfRule>
  </conditionalFormatting>
  <printOptions/>
  <pageMargins left="0.3937007874015748" right="0" top="0.7874015748031497" bottom="0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L38"/>
  <sheetViews>
    <sheetView zoomScalePageLayoutView="0" workbookViewId="0" topLeftCell="A1">
      <selection activeCell="A30" sqref="A30:H30"/>
    </sheetView>
  </sheetViews>
  <sheetFormatPr defaultColWidth="9.140625" defaultRowHeight="12.75"/>
  <cols>
    <col min="1" max="12" width="8.7109375" style="0" customWidth="1"/>
  </cols>
  <sheetData>
    <row r="1" spans="1:12" ht="13.5" thickTop="1">
      <c r="A1" s="586" t="s">
        <v>0</v>
      </c>
      <c r="B1" s="587"/>
      <c r="C1" s="588"/>
      <c r="D1" s="577" t="s">
        <v>29</v>
      </c>
      <c r="E1" s="578"/>
      <c r="F1" s="578"/>
      <c r="G1" s="578"/>
      <c r="H1" s="579"/>
      <c r="I1" s="579"/>
      <c r="J1" s="579"/>
      <c r="K1" s="579"/>
      <c r="L1" s="535"/>
    </row>
    <row r="2" spans="1:12" ht="13.5" thickBot="1">
      <c r="A2" s="583"/>
      <c r="B2" s="584"/>
      <c r="C2" s="589"/>
      <c r="D2" s="580"/>
      <c r="E2" s="581"/>
      <c r="F2" s="581"/>
      <c r="G2" s="581"/>
      <c r="H2" s="581"/>
      <c r="I2" s="581"/>
      <c r="J2" s="581"/>
      <c r="K2" s="581"/>
      <c r="L2" s="582"/>
    </row>
    <row r="3" spans="1:12" ht="13.5" thickTop="1">
      <c r="A3" s="590" t="str">
        <f>Foglio0!D23</f>
        <v>2010/2011</v>
      </c>
      <c r="B3" s="591"/>
      <c r="C3" s="592"/>
      <c r="D3" s="580"/>
      <c r="E3" s="581"/>
      <c r="F3" s="581"/>
      <c r="G3" s="581"/>
      <c r="H3" s="581"/>
      <c r="I3" s="581"/>
      <c r="J3" s="581"/>
      <c r="K3" s="581"/>
      <c r="L3" s="582"/>
    </row>
    <row r="4" spans="1:12" ht="12.75">
      <c r="A4" s="593"/>
      <c r="B4" s="594"/>
      <c r="C4" s="595"/>
      <c r="D4" s="580"/>
      <c r="E4" s="581"/>
      <c r="F4" s="581"/>
      <c r="G4" s="581"/>
      <c r="H4" s="581"/>
      <c r="I4" s="581"/>
      <c r="J4" s="581"/>
      <c r="K4" s="581"/>
      <c r="L4" s="582"/>
    </row>
    <row r="5" spans="1:12" ht="8.25" customHeight="1" thickBot="1">
      <c r="A5" s="596"/>
      <c r="B5" s="597"/>
      <c r="C5" s="598"/>
      <c r="D5" s="583"/>
      <c r="E5" s="584"/>
      <c r="F5" s="584"/>
      <c r="G5" s="584"/>
      <c r="H5" s="584"/>
      <c r="I5" s="584"/>
      <c r="J5" s="584"/>
      <c r="K5" s="584"/>
      <c r="L5" s="585"/>
    </row>
    <row r="6" spans="1:11" ht="12.75" customHeight="1" thickBot="1" thickTop="1">
      <c r="A6" s="1"/>
      <c r="B6" s="1"/>
      <c r="C6" s="599" t="s">
        <v>11</v>
      </c>
      <c r="D6" s="599"/>
      <c r="E6" s="599"/>
      <c r="F6" s="599"/>
      <c r="G6" s="599"/>
      <c r="H6" s="599"/>
      <c r="I6" s="599"/>
      <c r="J6" s="600"/>
      <c r="K6" s="1"/>
    </row>
    <row r="7" spans="1:12" ht="40.5" customHeight="1" thickBot="1" thickTop="1">
      <c r="A7" s="516" t="s">
        <v>14</v>
      </c>
      <c r="B7" s="517"/>
      <c r="C7" s="517"/>
      <c r="D7" s="518"/>
      <c r="E7" s="532" t="s">
        <v>15</v>
      </c>
      <c r="F7" s="533"/>
      <c r="G7" s="533"/>
      <c r="H7" s="534"/>
      <c r="I7" s="516" t="s">
        <v>121</v>
      </c>
      <c r="J7" s="517"/>
      <c r="K7" s="517"/>
      <c r="L7" s="535"/>
    </row>
    <row r="8" spans="1:12" ht="13.5" thickTop="1">
      <c r="A8" s="524" t="s">
        <v>158</v>
      </c>
      <c r="B8" s="525"/>
      <c r="C8" s="525"/>
      <c r="D8" s="525"/>
      <c r="E8" s="525"/>
      <c r="F8" s="526"/>
      <c r="G8" s="526"/>
      <c r="H8" s="526"/>
      <c r="I8" s="526"/>
      <c r="J8" s="526"/>
      <c r="K8" s="526"/>
      <c r="L8" s="527"/>
    </row>
    <row r="9" spans="1:12" ht="13.5" thickBot="1">
      <c r="A9" s="528"/>
      <c r="B9" s="529"/>
      <c r="C9" s="529"/>
      <c r="D9" s="529"/>
      <c r="E9" s="529"/>
      <c r="F9" s="530"/>
      <c r="G9" s="530"/>
      <c r="H9" s="530"/>
      <c r="I9" s="530"/>
      <c r="J9" s="530"/>
      <c r="K9" s="530"/>
      <c r="L9" s="531"/>
    </row>
    <row r="10" spans="1:12" ht="31.5" customHeight="1" thickBot="1" thickTop="1">
      <c r="A10" s="536" t="s">
        <v>116</v>
      </c>
      <c r="B10" s="537"/>
      <c r="C10" s="537"/>
      <c r="D10" s="538"/>
      <c r="E10" s="520">
        <v>0</v>
      </c>
      <c r="F10" s="520"/>
      <c r="G10" s="546">
        <v>1220</v>
      </c>
      <c r="H10" s="547"/>
      <c r="I10" s="543">
        <f>ROUND(E10*G10,2)</f>
        <v>0</v>
      </c>
      <c r="J10" s="544"/>
      <c r="K10" s="544"/>
      <c r="L10" s="545"/>
    </row>
    <row r="11" spans="1:12" ht="31.5" customHeight="1" thickBot="1" thickTop="1">
      <c r="A11" s="606" t="s">
        <v>117</v>
      </c>
      <c r="B11" s="607"/>
      <c r="C11" s="607"/>
      <c r="D11" s="608"/>
      <c r="E11" s="520">
        <v>0</v>
      </c>
      <c r="F11" s="520"/>
      <c r="G11" s="495">
        <v>820</v>
      </c>
      <c r="H11" s="496"/>
      <c r="I11" s="543">
        <f>ROUND(E11*G11,2)</f>
        <v>0</v>
      </c>
      <c r="J11" s="544"/>
      <c r="K11" s="544"/>
      <c r="L11" s="545"/>
    </row>
    <row r="12" spans="1:12" ht="48.75" customHeight="1" thickBot="1" thickTop="1">
      <c r="A12" s="563" t="s">
        <v>118</v>
      </c>
      <c r="B12" s="613"/>
      <c r="C12" s="613"/>
      <c r="D12" s="613"/>
      <c r="E12" s="520">
        <v>0</v>
      </c>
      <c r="F12" s="521"/>
      <c r="G12" s="495">
        <v>750</v>
      </c>
      <c r="H12" s="496"/>
      <c r="I12" s="565">
        <f>ROUND(E12*G12,2)</f>
        <v>0</v>
      </c>
      <c r="J12" s="566"/>
      <c r="K12" s="566"/>
      <c r="L12" s="476"/>
    </row>
    <row r="13" spans="1:12" ht="39.75" customHeight="1" thickBot="1" thickTop="1">
      <c r="A13" s="614"/>
      <c r="B13" s="615"/>
      <c r="C13" s="615"/>
      <c r="D13" s="615"/>
      <c r="E13" s="521"/>
      <c r="F13" s="521"/>
      <c r="G13" s="519"/>
      <c r="H13" s="496"/>
      <c r="I13" s="543"/>
      <c r="J13" s="567"/>
      <c r="K13" s="567"/>
      <c r="L13" s="545"/>
    </row>
    <row r="14" spans="1:12" ht="31.5" customHeight="1" thickBot="1" thickTop="1">
      <c r="A14" s="563" t="s">
        <v>119</v>
      </c>
      <c r="B14" s="564"/>
      <c r="C14" s="564"/>
      <c r="D14" s="564"/>
      <c r="E14" s="522">
        <v>1</v>
      </c>
      <c r="F14" s="523"/>
      <c r="G14" s="612">
        <v>650</v>
      </c>
      <c r="H14" s="513"/>
      <c r="I14" s="543">
        <f>ROUND(E14*G14,2)</f>
        <v>650</v>
      </c>
      <c r="J14" s="544"/>
      <c r="K14" s="544"/>
      <c r="L14" s="545"/>
    </row>
    <row r="15" spans="1:12" ht="14.25" customHeight="1" thickBot="1" thickTop="1">
      <c r="A15" s="568" t="s">
        <v>120</v>
      </c>
      <c r="B15" s="569"/>
      <c r="C15" s="569"/>
      <c r="D15" s="570"/>
      <c r="E15" s="609">
        <f>ROUND('Fondo Ist.'!L17,2)</f>
        <v>56</v>
      </c>
      <c r="F15" s="610"/>
      <c r="G15" s="612">
        <v>30</v>
      </c>
      <c r="H15" s="476"/>
      <c r="I15" s="565">
        <f>ROUND(E15*G15,2)</f>
        <v>1680</v>
      </c>
      <c r="J15" s="601"/>
      <c r="K15" s="601"/>
      <c r="L15" s="476"/>
    </row>
    <row r="16" spans="1:12" ht="14.25" customHeight="1" thickBot="1" thickTop="1">
      <c r="A16" s="571"/>
      <c r="B16" s="572"/>
      <c r="C16" s="572"/>
      <c r="D16" s="573"/>
      <c r="E16" s="611"/>
      <c r="F16" s="610"/>
      <c r="G16" s="455"/>
      <c r="H16" s="603"/>
      <c r="I16" s="602"/>
      <c r="J16" s="455"/>
      <c r="K16" s="455"/>
      <c r="L16" s="603"/>
    </row>
    <row r="17" spans="1:12" ht="21.75" customHeight="1" thickBot="1" thickTop="1">
      <c r="A17" s="574"/>
      <c r="B17" s="575"/>
      <c r="C17" s="575"/>
      <c r="D17" s="576"/>
      <c r="E17" s="611"/>
      <c r="F17" s="610"/>
      <c r="G17" s="605"/>
      <c r="H17" s="545"/>
      <c r="I17" s="604"/>
      <c r="J17" s="605"/>
      <c r="K17" s="605"/>
      <c r="L17" s="545"/>
    </row>
    <row r="18" spans="1:12" ht="19.5" customHeight="1" thickTop="1">
      <c r="A18" s="554" t="s">
        <v>16</v>
      </c>
      <c r="B18" s="555"/>
      <c r="C18" s="555"/>
      <c r="D18" s="555"/>
      <c r="E18" s="555"/>
      <c r="F18" s="555"/>
      <c r="G18" s="555"/>
      <c r="H18" s="556"/>
      <c r="I18" s="548">
        <f>ROUND(I10+I11+I12+I14+I15,2)</f>
        <v>2330</v>
      </c>
      <c r="J18" s="549"/>
      <c r="K18" s="549"/>
      <c r="L18" s="550"/>
    </row>
    <row r="19" spans="1:12" ht="19.5" customHeight="1">
      <c r="A19" s="557"/>
      <c r="B19" s="558"/>
      <c r="C19" s="558"/>
      <c r="D19" s="558"/>
      <c r="E19" s="558"/>
      <c r="F19" s="558"/>
      <c r="G19" s="558"/>
      <c r="H19" s="559"/>
      <c r="I19" s="551"/>
      <c r="J19" s="549"/>
      <c r="K19" s="549"/>
      <c r="L19" s="550"/>
    </row>
    <row r="20" spans="1:12" ht="19.5" customHeight="1" thickBot="1">
      <c r="A20" s="560"/>
      <c r="B20" s="561"/>
      <c r="C20" s="561"/>
      <c r="D20" s="561"/>
      <c r="E20" s="561"/>
      <c r="F20" s="561"/>
      <c r="G20" s="561"/>
      <c r="H20" s="562"/>
      <c r="I20" s="552"/>
      <c r="J20" s="553"/>
      <c r="K20" s="553"/>
      <c r="L20" s="470"/>
    </row>
    <row r="21" spans="1:12" ht="9" customHeight="1" thickBot="1" thickTop="1">
      <c r="A21" s="2"/>
      <c r="B21" s="2"/>
      <c r="C21" s="2"/>
      <c r="D21" s="3"/>
      <c r="E21" s="3"/>
      <c r="F21" s="4"/>
      <c r="G21" s="5"/>
      <c r="H21" s="5"/>
      <c r="I21" s="2"/>
      <c r="J21" s="2"/>
      <c r="K21" s="2"/>
      <c r="L21" s="6"/>
    </row>
    <row r="22" spans="1:12" ht="24" customHeight="1" thickBot="1" thickTop="1">
      <c r="A22" s="540" t="s">
        <v>115</v>
      </c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2"/>
    </row>
    <row r="23" spans="1:12" ht="31.5" customHeight="1" thickBot="1" thickTop="1">
      <c r="A23" s="500" t="s">
        <v>18</v>
      </c>
      <c r="B23" s="501"/>
      <c r="C23" s="501"/>
      <c r="D23" s="502"/>
      <c r="E23" s="539">
        <v>1</v>
      </c>
      <c r="F23" s="539"/>
      <c r="G23" s="495">
        <v>1750</v>
      </c>
      <c r="H23" s="496"/>
      <c r="I23" s="497">
        <f>ROUND(E23*G23,2)</f>
        <v>1750</v>
      </c>
      <c r="J23" s="498"/>
      <c r="K23" s="498"/>
      <c r="L23" s="499"/>
    </row>
    <row r="24" spans="1:12" ht="24.75" customHeight="1" thickBot="1" thickTop="1">
      <c r="A24" s="483" t="s">
        <v>19</v>
      </c>
      <c r="B24" s="484"/>
      <c r="C24" s="484"/>
      <c r="D24" s="485"/>
      <c r="E24" s="491">
        <v>1</v>
      </c>
      <c r="F24" s="492"/>
      <c r="G24" s="512">
        <f>ROUND(A25*D25,2)</f>
        <v>774</v>
      </c>
      <c r="H24" s="513"/>
      <c r="I24" s="497">
        <f>ROUND(E24*G24,2)</f>
        <v>774</v>
      </c>
      <c r="J24" s="498"/>
      <c r="K24" s="498"/>
      <c r="L24" s="499"/>
    </row>
    <row r="25" spans="1:12" ht="19.5" customHeight="1" thickBot="1" thickTop="1">
      <c r="A25" s="489">
        <v>64.5</v>
      </c>
      <c r="B25" s="490"/>
      <c r="C25" s="7" t="s">
        <v>20</v>
      </c>
      <c r="D25" s="8">
        <v>12</v>
      </c>
      <c r="E25" s="493"/>
      <c r="F25" s="494"/>
      <c r="G25" s="514"/>
      <c r="H25" s="515"/>
      <c r="I25" s="505"/>
      <c r="J25" s="506"/>
      <c r="K25" s="506"/>
      <c r="L25" s="499"/>
    </row>
    <row r="26" spans="1:12" ht="31.5" customHeight="1" thickBot="1" thickTop="1">
      <c r="A26" s="486" t="s">
        <v>6</v>
      </c>
      <c r="B26" s="487"/>
      <c r="C26" s="487"/>
      <c r="D26" s="488"/>
      <c r="E26" s="503">
        <f>ROUND(I23,2)</f>
        <v>1750</v>
      </c>
      <c r="F26" s="504"/>
      <c r="G26" s="10" t="s">
        <v>21</v>
      </c>
      <c r="H26" s="9">
        <f>ROUND(I24,2)</f>
        <v>774</v>
      </c>
      <c r="I26" s="507">
        <f>ROUND(I23-I24,2)</f>
        <v>976</v>
      </c>
      <c r="J26" s="508"/>
      <c r="K26" s="508"/>
      <c r="L26" s="509"/>
    </row>
    <row r="27" spans="1:12" ht="31.5" customHeight="1" thickBot="1" thickTop="1">
      <c r="A27" s="459" t="s">
        <v>22</v>
      </c>
      <c r="B27" s="460"/>
      <c r="C27" s="460"/>
      <c r="D27" s="460"/>
      <c r="E27" s="477"/>
      <c r="F27" s="478"/>
      <c r="G27" s="479"/>
      <c r="H27" s="480"/>
      <c r="I27" s="497">
        <f>ROUND(I18,2)</f>
        <v>2330</v>
      </c>
      <c r="J27" s="498"/>
      <c r="K27" s="498"/>
      <c r="L27" s="499"/>
    </row>
    <row r="28" spans="1:12" ht="31.5" customHeight="1" thickBot="1" thickTop="1">
      <c r="A28" s="481" t="s">
        <v>23</v>
      </c>
      <c r="B28" s="482"/>
      <c r="C28" s="482"/>
      <c r="D28" s="482"/>
      <c r="E28" s="503">
        <f>ROUND(I18,2)</f>
        <v>2330</v>
      </c>
      <c r="F28" s="504"/>
      <c r="G28" s="11" t="s">
        <v>24</v>
      </c>
      <c r="H28" s="9">
        <f>ROUND(I26,2)</f>
        <v>976</v>
      </c>
      <c r="I28" s="510">
        <f>ROUND(I26+I27,2)</f>
        <v>3306</v>
      </c>
      <c r="J28" s="511"/>
      <c r="K28" s="511"/>
      <c r="L28" s="499"/>
    </row>
    <row r="29" spans="1:12" ht="31.5" customHeight="1" thickBot="1" thickTop="1">
      <c r="A29" s="459" t="s">
        <v>25</v>
      </c>
      <c r="B29" s="460"/>
      <c r="C29" s="460"/>
      <c r="D29" s="460"/>
      <c r="E29" s="12">
        <f>ROUND(I28,2)</f>
        <v>3306</v>
      </c>
      <c r="F29" s="11" t="s">
        <v>7</v>
      </c>
      <c r="G29" s="12">
        <v>12</v>
      </c>
      <c r="H29" s="13">
        <v>30</v>
      </c>
      <c r="I29" s="474">
        <f>ROUND(I28/12/30,2)</f>
        <v>9.18</v>
      </c>
      <c r="J29" s="475"/>
      <c r="K29" s="475"/>
      <c r="L29" s="476"/>
    </row>
    <row r="30" spans="1:12" ht="39.75" customHeight="1" thickBot="1" thickTop="1">
      <c r="A30" s="459" t="s">
        <v>26</v>
      </c>
      <c r="B30" s="460"/>
      <c r="C30" s="460"/>
      <c r="D30" s="460"/>
      <c r="E30" s="461"/>
      <c r="F30" s="461"/>
      <c r="G30" s="461"/>
      <c r="H30" s="461"/>
      <c r="I30" s="462">
        <v>60</v>
      </c>
      <c r="J30" s="463"/>
      <c r="K30" s="463"/>
      <c r="L30" s="464"/>
    </row>
    <row r="31" spans="1:12" ht="47.25" thickBot="1" thickTop="1">
      <c r="A31" s="465" t="s">
        <v>27</v>
      </c>
      <c r="B31" s="466"/>
      <c r="C31" s="466"/>
      <c r="D31" s="466"/>
      <c r="E31" s="467">
        <f>ROUND(I29,2)</f>
        <v>9.18</v>
      </c>
      <c r="F31" s="467"/>
      <c r="G31" s="11" t="s">
        <v>20</v>
      </c>
      <c r="H31" s="14">
        <f>ROUND(I30,2)</f>
        <v>60</v>
      </c>
      <c r="I31" s="468">
        <f>ROUND(E31*H31,2)</f>
        <v>550.8</v>
      </c>
      <c r="J31" s="469"/>
      <c r="K31" s="469"/>
      <c r="L31" s="470"/>
    </row>
    <row r="32" spans="1:11" ht="6.75" customHeight="1" thickBot="1" thickTop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2" ht="45" customHeight="1" thickBot="1" thickTop="1">
      <c r="A33" s="471" t="s">
        <v>28</v>
      </c>
      <c r="B33" s="472"/>
      <c r="C33" s="472"/>
      <c r="D33" s="472"/>
      <c r="E33" s="472"/>
      <c r="F33" s="472"/>
      <c r="G33" s="472"/>
      <c r="H33" s="473"/>
      <c r="I33" s="456">
        <f>ROUND(I18+I31,2)</f>
        <v>2880.8</v>
      </c>
      <c r="J33" s="457"/>
      <c r="K33" s="457"/>
      <c r="L33" s="458"/>
    </row>
    <row r="34" ht="14.25" thickBot="1" thickTop="1"/>
    <row r="35" spans="1:12" ht="26.25" thickBot="1" thickTop="1">
      <c r="A35" s="620" t="s">
        <v>159</v>
      </c>
      <c r="B35" s="621"/>
      <c r="C35" s="621"/>
      <c r="D35" s="621"/>
      <c r="E35" s="621"/>
      <c r="F35" s="622"/>
      <c r="G35" s="622"/>
      <c r="H35" s="622"/>
      <c r="I35" s="623"/>
      <c r="J35" s="624">
        <f>ROUND(I18/12*8,2)</f>
        <v>1553.33</v>
      </c>
      <c r="K35" s="624"/>
      <c r="L35" s="624"/>
    </row>
    <row r="36" spans="1:12" ht="26.25" thickBot="1" thickTop="1">
      <c r="A36" s="620" t="s">
        <v>160</v>
      </c>
      <c r="B36" s="621"/>
      <c r="C36" s="621"/>
      <c r="D36" s="621"/>
      <c r="E36" s="621"/>
      <c r="F36" s="621"/>
      <c r="G36" s="622"/>
      <c r="H36" s="622"/>
      <c r="I36" s="623"/>
      <c r="J36" s="624">
        <f>ROUND(I31/12*8,2)</f>
        <v>367.2</v>
      </c>
      <c r="K36" s="624"/>
      <c r="L36" s="624"/>
    </row>
    <row r="37" spans="1:12" ht="35.25" thickBot="1" thickTop="1">
      <c r="A37" s="58"/>
      <c r="B37" s="59"/>
      <c r="C37" s="59"/>
      <c r="D37" s="59"/>
      <c r="E37" s="59"/>
      <c r="F37" s="60"/>
      <c r="G37" s="61"/>
      <c r="H37" s="61"/>
      <c r="I37" s="61"/>
      <c r="J37" s="62"/>
      <c r="K37" s="62"/>
      <c r="L37" s="63"/>
    </row>
    <row r="38" spans="1:12" ht="63.75" customHeight="1" thickBot="1" thickTop="1">
      <c r="A38" s="616" t="s">
        <v>161</v>
      </c>
      <c r="B38" s="616"/>
      <c r="C38" s="616"/>
      <c r="D38" s="616"/>
      <c r="E38" s="616"/>
      <c r="F38" s="616"/>
      <c r="G38" s="617"/>
      <c r="H38" s="618">
        <f>ROUND(J35+J36,2)</f>
        <v>1920.53</v>
      </c>
      <c r="I38" s="618"/>
      <c r="J38" s="618"/>
      <c r="K38" s="618"/>
      <c r="L38" s="619"/>
    </row>
    <row r="39" ht="13.5" thickTop="1"/>
  </sheetData>
  <sheetProtection/>
  <mergeCells count="64">
    <mergeCell ref="A38:G38"/>
    <mergeCell ref="H38:L38"/>
    <mergeCell ref="A35:I35"/>
    <mergeCell ref="J35:L35"/>
    <mergeCell ref="A36:I36"/>
    <mergeCell ref="J36:L36"/>
    <mergeCell ref="I15:L17"/>
    <mergeCell ref="A11:D11"/>
    <mergeCell ref="E11:F11"/>
    <mergeCell ref="G11:H11"/>
    <mergeCell ref="I14:L14"/>
    <mergeCell ref="E15:F17"/>
    <mergeCell ref="G15:H17"/>
    <mergeCell ref="A12:D13"/>
    <mergeCell ref="G14:H14"/>
    <mergeCell ref="D1:L5"/>
    <mergeCell ref="A1:C2"/>
    <mergeCell ref="A3:C5"/>
    <mergeCell ref="C6:J6"/>
    <mergeCell ref="E23:F23"/>
    <mergeCell ref="A22:L22"/>
    <mergeCell ref="I10:L10"/>
    <mergeCell ref="G10:H10"/>
    <mergeCell ref="I18:L20"/>
    <mergeCell ref="A18:H20"/>
    <mergeCell ref="A14:D14"/>
    <mergeCell ref="I11:L11"/>
    <mergeCell ref="I12:L13"/>
    <mergeCell ref="A15:D17"/>
    <mergeCell ref="A7:D7"/>
    <mergeCell ref="G12:H13"/>
    <mergeCell ref="E12:F13"/>
    <mergeCell ref="E14:F14"/>
    <mergeCell ref="E10:F10"/>
    <mergeCell ref="A8:L9"/>
    <mergeCell ref="E7:H7"/>
    <mergeCell ref="I7:L7"/>
    <mergeCell ref="A10:D10"/>
    <mergeCell ref="G23:H23"/>
    <mergeCell ref="I23:L23"/>
    <mergeCell ref="A23:D23"/>
    <mergeCell ref="E28:F28"/>
    <mergeCell ref="I24:L25"/>
    <mergeCell ref="I26:L26"/>
    <mergeCell ref="I27:L27"/>
    <mergeCell ref="I28:L28"/>
    <mergeCell ref="E26:F26"/>
    <mergeCell ref="G24:H25"/>
    <mergeCell ref="A24:D24"/>
    <mergeCell ref="A26:D26"/>
    <mergeCell ref="A25:B25"/>
    <mergeCell ref="E24:F25"/>
    <mergeCell ref="I29:L29"/>
    <mergeCell ref="A29:D29"/>
    <mergeCell ref="A27:D27"/>
    <mergeCell ref="E27:H27"/>
    <mergeCell ref="A28:D28"/>
    <mergeCell ref="I33:L33"/>
    <mergeCell ref="A30:H30"/>
    <mergeCell ref="I30:L30"/>
    <mergeCell ref="A31:D31"/>
    <mergeCell ref="E31:F31"/>
    <mergeCell ref="I31:L31"/>
    <mergeCell ref="A33:H33"/>
  </mergeCells>
  <conditionalFormatting sqref="I30:L30 E10:F14">
    <cfRule type="cellIs" priority="1" dxfId="0" operator="greaterThan" stopIfTrue="1">
      <formula>0</formula>
    </cfRule>
  </conditionalFormatting>
  <printOptions/>
  <pageMargins left="0.11811023622047245" right="0" top="0.31496062992125984" bottom="0.1968503937007874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K47"/>
  <sheetViews>
    <sheetView zoomScalePageLayoutView="0" workbookViewId="0" topLeftCell="A1">
      <selection activeCell="E3" sqref="E3:G4"/>
    </sheetView>
  </sheetViews>
  <sheetFormatPr defaultColWidth="9.140625" defaultRowHeight="12.75"/>
  <cols>
    <col min="6" max="6" width="11.7109375" style="0" bestFit="1" customWidth="1"/>
  </cols>
  <sheetData>
    <row r="1" ht="13.5" thickBot="1"/>
    <row r="2" spans="2:10" ht="29.25" thickBot="1" thickTop="1">
      <c r="B2" s="125" t="s">
        <v>30</v>
      </c>
      <c r="C2" s="126"/>
      <c r="D2" s="126"/>
      <c r="E2" s="126"/>
      <c r="F2" s="126"/>
      <c r="G2" s="126"/>
      <c r="H2" s="126"/>
      <c r="I2" s="126"/>
      <c r="J2" s="127"/>
    </row>
    <row r="3" spans="5:7" ht="19.5" customHeight="1" thickTop="1">
      <c r="E3" s="130">
        <v>100</v>
      </c>
      <c r="F3" s="131"/>
      <c r="G3" s="132"/>
    </row>
    <row r="4" spans="5:7" ht="12" customHeight="1" thickBot="1">
      <c r="E4" s="133"/>
      <c r="F4" s="134"/>
      <c r="G4" s="135"/>
    </row>
    <row r="5" spans="2:10" ht="19.5" customHeight="1" thickTop="1">
      <c r="B5" s="106" t="s">
        <v>12</v>
      </c>
      <c r="C5" s="107"/>
      <c r="D5" s="110">
        <v>8.8</v>
      </c>
      <c r="E5" s="111"/>
      <c r="F5" s="123">
        <f>ROUND(D5+I5,2)</f>
        <v>9.15</v>
      </c>
      <c r="G5" s="106" t="s">
        <v>17</v>
      </c>
      <c r="H5" s="107"/>
      <c r="I5" s="110">
        <v>0.35</v>
      </c>
      <c r="J5" s="111"/>
    </row>
    <row r="6" spans="2:10" ht="19.5" customHeight="1" thickBot="1">
      <c r="B6" s="108"/>
      <c r="C6" s="109"/>
      <c r="D6" s="112"/>
      <c r="E6" s="113"/>
      <c r="F6" s="123"/>
      <c r="G6" s="114"/>
      <c r="H6" s="109"/>
      <c r="I6" s="112"/>
      <c r="J6" s="124"/>
    </row>
    <row r="7" spans="3:9" ht="19.5" customHeight="1" thickTop="1">
      <c r="C7" s="95">
        <v>0.088</v>
      </c>
      <c r="D7" s="96"/>
      <c r="E7" s="136">
        <f>ROUND(E3-D5-I5,2)</f>
        <v>90.85</v>
      </c>
      <c r="F7" s="136"/>
      <c r="G7" s="137"/>
      <c r="H7" s="95">
        <v>0.0035</v>
      </c>
      <c r="I7" s="96"/>
    </row>
    <row r="8" spans="3:9" ht="19.5" customHeight="1" thickBot="1">
      <c r="C8" s="97"/>
      <c r="D8" s="98"/>
      <c r="E8" s="138"/>
      <c r="F8" s="138"/>
      <c r="G8" s="139"/>
      <c r="H8" s="97"/>
      <c r="I8" s="98"/>
    </row>
    <row r="9" ht="14.25" thickBot="1" thickTop="1"/>
    <row r="10" spans="1:10" ht="19.5" customHeight="1" thickBot="1" thickTop="1">
      <c r="A10" s="20"/>
      <c r="B10" s="73" t="s">
        <v>12</v>
      </c>
      <c r="C10" s="73"/>
      <c r="D10" s="74">
        <f>ROUND(D5*118/100,3)</f>
        <v>10.384</v>
      </c>
      <c r="E10" s="75"/>
      <c r="F10" s="77"/>
      <c r="G10" s="78" t="s">
        <v>17</v>
      </c>
      <c r="H10" s="78"/>
      <c r="I10" s="74">
        <v>0.35</v>
      </c>
      <c r="J10" s="75"/>
    </row>
    <row r="11" spans="1:10" ht="19.5" customHeight="1" thickBot="1" thickTop="1">
      <c r="A11" s="28"/>
      <c r="B11" s="73"/>
      <c r="C11" s="73"/>
      <c r="D11" s="74"/>
      <c r="E11" s="75"/>
      <c r="F11" s="77"/>
      <c r="G11" s="78"/>
      <c r="H11" s="78"/>
      <c r="I11" s="74"/>
      <c r="J11" s="75"/>
    </row>
    <row r="12" spans="1:10" ht="19.5" customHeight="1" thickBot="1" thickTop="1">
      <c r="A12" s="28"/>
      <c r="B12" s="80" t="s">
        <v>66</v>
      </c>
      <c r="C12" s="81"/>
      <c r="D12" s="76"/>
      <c r="E12" s="76"/>
      <c r="F12" s="30"/>
      <c r="G12" s="79"/>
      <c r="H12" s="79"/>
      <c r="I12" s="76"/>
      <c r="J12" s="76"/>
    </row>
    <row r="13" spans="1:10" ht="19.5" customHeight="1" thickTop="1">
      <c r="A13" s="28"/>
      <c r="B13" s="16"/>
      <c r="C13" s="17"/>
      <c r="D13" s="82">
        <f>ROUND(D10+I10,3)</f>
        <v>10.734</v>
      </c>
      <c r="E13" s="83"/>
      <c r="F13" s="83"/>
      <c r="G13" s="83"/>
      <c r="H13" s="84"/>
      <c r="I13" s="18"/>
      <c r="J13" s="19"/>
    </row>
    <row r="14" spans="1:10" ht="14.25" customHeight="1" thickBot="1">
      <c r="A14" s="28"/>
      <c r="B14" s="20"/>
      <c r="C14" s="20"/>
      <c r="D14" s="85"/>
      <c r="E14" s="86"/>
      <c r="F14" s="86"/>
      <c r="G14" s="86"/>
      <c r="H14" s="70"/>
      <c r="I14" s="18"/>
      <c r="J14" s="19"/>
    </row>
    <row r="15" spans="2:10" ht="28.5" thickTop="1">
      <c r="B15" s="20"/>
      <c r="C15" s="20"/>
      <c r="D15" s="18"/>
      <c r="E15" s="19"/>
      <c r="F15" s="15"/>
      <c r="G15" s="20"/>
      <c r="H15" s="20"/>
      <c r="I15" s="18"/>
      <c r="J15" s="19"/>
    </row>
    <row r="16" ht="13.5" thickBot="1"/>
    <row r="17" spans="2:10" ht="29.25" thickBot="1" thickTop="1">
      <c r="B17" s="125" t="s">
        <v>31</v>
      </c>
      <c r="C17" s="126"/>
      <c r="D17" s="126"/>
      <c r="E17" s="126"/>
      <c r="F17" s="126"/>
      <c r="G17" s="126"/>
      <c r="H17" s="126"/>
      <c r="I17" s="126"/>
      <c r="J17" s="127"/>
    </row>
    <row r="18" spans="2:10" ht="19.5" customHeight="1" thickTop="1">
      <c r="B18" s="106" t="s">
        <v>12</v>
      </c>
      <c r="C18" s="115"/>
      <c r="D18" s="117">
        <v>0.242</v>
      </c>
      <c r="E18" s="118"/>
      <c r="G18" s="121" t="s">
        <v>32</v>
      </c>
      <c r="H18" s="121"/>
      <c r="I18" s="95">
        <v>0.085</v>
      </c>
      <c r="J18" s="96"/>
    </row>
    <row r="19" spans="2:10" ht="19.5" customHeight="1" thickBot="1">
      <c r="B19" s="108"/>
      <c r="C19" s="116"/>
      <c r="D19" s="119"/>
      <c r="E19" s="120"/>
      <c r="G19" s="122"/>
      <c r="H19" s="122"/>
      <c r="I19" s="97"/>
      <c r="J19" s="98"/>
    </row>
    <row r="20" spans="2:10" ht="26.25" thickBot="1" thickTop="1">
      <c r="B20" s="21"/>
      <c r="C20" s="22"/>
      <c r="D20" s="101">
        <v>24.2</v>
      </c>
      <c r="E20" s="91"/>
      <c r="F20" s="31">
        <f>ROUND(E3+D20+I20,2)</f>
        <v>132.7</v>
      </c>
      <c r="I20" s="101">
        <v>8.5</v>
      </c>
      <c r="J20" s="91"/>
    </row>
    <row r="21" spans="4:10" ht="25.5" thickTop="1">
      <c r="D21" s="23"/>
      <c r="E21" s="24"/>
      <c r="G21" s="121" t="s">
        <v>63</v>
      </c>
      <c r="H21" s="121"/>
      <c r="I21" s="95">
        <v>0.0161</v>
      </c>
      <c r="J21" s="96"/>
    </row>
    <row r="22" spans="5:10" ht="13.5" thickBot="1">
      <c r="E22" s="25"/>
      <c r="G22" s="122"/>
      <c r="H22" s="122"/>
      <c r="I22" s="97"/>
      <c r="J22" s="98"/>
    </row>
    <row r="23" spans="1:11" ht="19.5" customHeight="1" thickTop="1">
      <c r="A23" s="102" t="s">
        <v>33</v>
      </c>
      <c r="B23" s="102"/>
      <c r="C23" s="102"/>
      <c r="D23" s="104" t="s">
        <v>10</v>
      </c>
      <c r="E23" s="104"/>
      <c r="G23" s="102" t="s">
        <v>34</v>
      </c>
      <c r="H23" s="102"/>
      <c r="I23" s="102"/>
      <c r="J23" s="104" t="s">
        <v>35</v>
      </c>
      <c r="K23" s="104"/>
    </row>
    <row r="24" spans="1:11" ht="19.5" customHeight="1" thickBot="1">
      <c r="A24" s="103"/>
      <c r="B24" s="103"/>
      <c r="C24" s="103"/>
      <c r="D24" s="105"/>
      <c r="E24" s="105"/>
      <c r="G24" s="103"/>
      <c r="H24" s="103"/>
      <c r="I24" s="103"/>
      <c r="J24" s="105"/>
      <c r="K24" s="105"/>
    </row>
    <row r="25" ht="14.25" thickBot="1" thickTop="1"/>
    <row r="26" spans="1:11" ht="19.5" customHeight="1" thickTop="1">
      <c r="A26" s="128" t="s">
        <v>36</v>
      </c>
      <c r="B26" s="128"/>
      <c r="C26" s="128"/>
      <c r="D26" s="104">
        <v>2011</v>
      </c>
      <c r="E26" s="104"/>
      <c r="G26" s="128" t="s">
        <v>37</v>
      </c>
      <c r="H26" s="128"/>
      <c r="I26" s="128"/>
      <c r="J26" s="104">
        <v>2010</v>
      </c>
      <c r="K26" s="104"/>
    </row>
    <row r="27" spans="1:11" ht="19.5" customHeight="1" thickBot="1">
      <c r="A27" s="129"/>
      <c r="B27" s="129"/>
      <c r="C27" s="129"/>
      <c r="D27" s="105"/>
      <c r="E27" s="105"/>
      <c r="G27" s="129"/>
      <c r="H27" s="129"/>
      <c r="I27" s="129"/>
      <c r="J27" s="105"/>
      <c r="K27" s="105"/>
    </row>
    <row r="28" ht="14.25" thickBot="1" thickTop="1"/>
    <row r="29" spans="1:11" ht="21.75" thickBot="1" thickTop="1">
      <c r="A29" s="99" t="s">
        <v>38</v>
      </c>
      <c r="B29" s="99"/>
      <c r="C29" s="99"/>
      <c r="D29" s="93">
        <v>0.27</v>
      </c>
      <c r="E29" s="93"/>
      <c r="G29" s="92" t="s">
        <v>39</v>
      </c>
      <c r="H29" s="92"/>
      <c r="I29" s="92"/>
      <c r="J29" s="93">
        <v>0.18</v>
      </c>
      <c r="K29" s="94"/>
    </row>
    <row r="30" spans="1:11" ht="21.75" thickBot="1" thickTop="1">
      <c r="A30" s="99"/>
      <c r="B30" s="99"/>
      <c r="C30" s="99"/>
      <c r="D30" s="93"/>
      <c r="E30" s="93"/>
      <c r="G30" s="92" t="s">
        <v>40</v>
      </c>
      <c r="H30" s="92"/>
      <c r="I30" s="92"/>
      <c r="J30" s="93">
        <v>0.009</v>
      </c>
      <c r="K30" s="94"/>
    </row>
    <row r="31" spans="1:11" ht="21.75" thickBot="1" thickTop="1">
      <c r="A31" s="100"/>
      <c r="B31" s="100"/>
      <c r="C31" s="100"/>
      <c r="D31" s="93">
        <v>0.23</v>
      </c>
      <c r="E31" s="93"/>
      <c r="G31" s="92" t="s">
        <v>40</v>
      </c>
      <c r="H31" s="92"/>
      <c r="I31" s="92"/>
      <c r="J31" s="93">
        <v>0.005</v>
      </c>
      <c r="K31" s="94"/>
    </row>
    <row r="32" spans="1:11" ht="21.75" thickBot="1" thickTop="1">
      <c r="A32" s="100"/>
      <c r="B32" s="100"/>
      <c r="C32" s="100"/>
      <c r="D32" s="93"/>
      <c r="E32" s="93"/>
      <c r="G32" s="92" t="s">
        <v>86</v>
      </c>
      <c r="H32" s="92"/>
      <c r="I32" s="92"/>
      <c r="J32" s="93">
        <v>0</v>
      </c>
      <c r="K32" s="94"/>
    </row>
    <row r="33" spans="7:11" ht="21.75" thickBot="1" thickTop="1">
      <c r="G33" s="92" t="s">
        <v>51</v>
      </c>
      <c r="H33" s="92"/>
      <c r="I33" s="92"/>
      <c r="J33" s="93">
        <v>0</v>
      </c>
      <c r="K33" s="94"/>
    </row>
    <row r="34" spans="4:11" ht="14.25" customHeight="1" thickBot="1" thickTop="1">
      <c r="D34" s="140" t="s">
        <v>41</v>
      </c>
      <c r="E34" s="141"/>
      <c r="F34" s="141"/>
      <c r="G34" s="142"/>
      <c r="H34" s="149">
        <v>50</v>
      </c>
      <c r="I34" s="149"/>
      <c r="J34" s="65" t="s">
        <v>42</v>
      </c>
      <c r="K34" s="66"/>
    </row>
    <row r="35" spans="1:11" ht="14.25" customHeight="1" thickBot="1" thickTop="1">
      <c r="A35" s="64" t="s">
        <v>43</v>
      </c>
      <c r="B35" s="64"/>
      <c r="C35" s="26">
        <v>100</v>
      </c>
      <c r="D35" s="143"/>
      <c r="E35" s="144"/>
      <c r="F35" s="144"/>
      <c r="G35" s="145"/>
      <c r="H35" s="149"/>
      <c r="I35" s="149"/>
      <c r="J35" s="65"/>
      <c r="K35" s="66"/>
    </row>
    <row r="36" spans="1:11" ht="14.25" customHeight="1" thickBot="1" thickTop="1">
      <c r="A36" s="64" t="s">
        <v>1</v>
      </c>
      <c r="B36" s="64"/>
      <c r="C36" s="26">
        <v>28.556</v>
      </c>
      <c r="D36" s="143"/>
      <c r="E36" s="144"/>
      <c r="F36" s="144"/>
      <c r="G36" s="145"/>
      <c r="H36" s="149">
        <v>35</v>
      </c>
      <c r="I36" s="149"/>
      <c r="J36" s="65" t="s">
        <v>44</v>
      </c>
      <c r="K36" s="66"/>
    </row>
    <row r="37" spans="1:11" ht="14.25" customHeight="1" thickBot="1" thickTop="1">
      <c r="A37" s="64" t="s">
        <v>2</v>
      </c>
      <c r="B37" s="64"/>
      <c r="C37" s="26">
        <v>7.68</v>
      </c>
      <c r="D37" s="143"/>
      <c r="E37" s="144"/>
      <c r="F37" s="144"/>
      <c r="G37" s="145"/>
      <c r="H37" s="149"/>
      <c r="I37" s="149"/>
      <c r="J37" s="65"/>
      <c r="K37" s="66"/>
    </row>
    <row r="38" spans="1:11" ht="14.25" thickBot="1" thickTop="1">
      <c r="A38" s="64" t="s">
        <v>3</v>
      </c>
      <c r="B38" s="64"/>
      <c r="C38" s="26">
        <v>8.5</v>
      </c>
      <c r="D38" s="143"/>
      <c r="E38" s="144"/>
      <c r="F38" s="144"/>
      <c r="G38" s="145"/>
      <c r="H38" s="149">
        <v>17.5</v>
      </c>
      <c r="I38" s="149"/>
      <c r="J38" s="65" t="s">
        <v>45</v>
      </c>
      <c r="K38" s="66"/>
    </row>
    <row r="39" spans="1:11" ht="14.25" thickBot="1" thickTop="1">
      <c r="A39" s="64" t="s">
        <v>4</v>
      </c>
      <c r="B39" s="64"/>
      <c r="C39" s="26">
        <v>1.61</v>
      </c>
      <c r="D39" s="143"/>
      <c r="E39" s="144"/>
      <c r="F39" s="144"/>
      <c r="G39" s="145"/>
      <c r="H39" s="149"/>
      <c r="I39" s="149"/>
      <c r="J39" s="65"/>
      <c r="K39" s="66"/>
    </row>
    <row r="40" spans="1:11" ht="16.5" thickBot="1" thickTop="1">
      <c r="A40" s="87">
        <f>ROUND(C35+C36+C37+C38+C39,3)</f>
        <v>146.346</v>
      </c>
      <c r="B40" s="87"/>
      <c r="C40" s="88"/>
      <c r="D40" s="143"/>
      <c r="E40" s="144"/>
      <c r="F40" s="144"/>
      <c r="G40" s="145"/>
      <c r="H40" s="149">
        <v>16.5</v>
      </c>
      <c r="I40" s="149"/>
      <c r="J40" s="65" t="s">
        <v>46</v>
      </c>
      <c r="K40" s="66"/>
    </row>
    <row r="41" spans="4:11" ht="14.25" thickBot="1" thickTop="1">
      <c r="D41" s="143"/>
      <c r="E41" s="144"/>
      <c r="F41" s="144"/>
      <c r="G41" s="145"/>
      <c r="H41" s="149"/>
      <c r="I41" s="149"/>
      <c r="J41" s="65"/>
      <c r="K41" s="66"/>
    </row>
    <row r="42" spans="4:11" ht="14.25" thickBot="1" thickTop="1">
      <c r="D42" s="143"/>
      <c r="E42" s="144"/>
      <c r="F42" s="144"/>
      <c r="G42" s="145"/>
      <c r="H42" s="149">
        <v>14.5</v>
      </c>
      <c r="I42" s="149"/>
      <c r="J42" s="65" t="s">
        <v>47</v>
      </c>
      <c r="K42" s="66"/>
    </row>
    <row r="43" spans="1:11" ht="14.25" thickBot="1" thickTop="1">
      <c r="A43" s="64" t="s">
        <v>50</v>
      </c>
      <c r="B43" s="64"/>
      <c r="C43" s="26">
        <v>10.384</v>
      </c>
      <c r="D43" s="143"/>
      <c r="E43" s="144"/>
      <c r="F43" s="144"/>
      <c r="G43" s="145"/>
      <c r="H43" s="149"/>
      <c r="I43" s="149"/>
      <c r="J43" s="65"/>
      <c r="K43" s="66"/>
    </row>
    <row r="44" spans="1:11" ht="14.25" thickBot="1" thickTop="1">
      <c r="A44" s="64" t="s">
        <v>65</v>
      </c>
      <c r="B44" s="64"/>
      <c r="C44" s="26">
        <v>0.35</v>
      </c>
      <c r="D44" s="143"/>
      <c r="E44" s="144"/>
      <c r="F44" s="144"/>
      <c r="G44" s="145"/>
      <c r="H44" s="149">
        <v>12.5</v>
      </c>
      <c r="I44" s="149"/>
      <c r="J44" s="65" t="s">
        <v>48</v>
      </c>
      <c r="K44" s="66"/>
    </row>
    <row r="45" spans="1:11" ht="16.5" thickBot="1" thickTop="1">
      <c r="A45" s="87">
        <f>ROUND(C43+C44,3)</f>
        <v>10.734</v>
      </c>
      <c r="B45" s="87"/>
      <c r="C45" s="88"/>
      <c r="D45" s="146"/>
      <c r="E45" s="147"/>
      <c r="F45" s="147"/>
      <c r="G45" s="148"/>
      <c r="H45" s="149"/>
      <c r="I45" s="149"/>
      <c r="J45" s="65"/>
      <c r="K45" s="66"/>
    </row>
    <row r="46" spans="2:10" ht="24.75" thickBot="1" thickTop="1">
      <c r="B46" s="69" t="s">
        <v>64</v>
      </c>
      <c r="C46" s="68"/>
      <c r="D46" s="68"/>
      <c r="E46" s="68"/>
      <c r="F46" s="68"/>
      <c r="G46" s="68"/>
      <c r="H46" s="68"/>
      <c r="I46" s="68"/>
      <c r="J46" s="67"/>
    </row>
    <row r="47" spans="2:10" ht="24.75" thickBot="1" thickTop="1">
      <c r="B47" s="89">
        <v>0.56</v>
      </c>
      <c r="C47" s="90"/>
      <c r="D47" s="90"/>
      <c r="E47" s="90"/>
      <c r="F47" s="90"/>
      <c r="G47" s="90"/>
      <c r="H47" s="90"/>
      <c r="I47" s="90"/>
      <c r="J47" s="91"/>
    </row>
    <row r="48" ht="13.5" thickTop="1"/>
  </sheetData>
  <sheetProtection/>
  <mergeCells count="71">
    <mergeCell ref="G31:I31"/>
    <mergeCell ref="H44:I45"/>
    <mergeCell ref="J42:K43"/>
    <mergeCell ref="H34:I35"/>
    <mergeCell ref="H36:I37"/>
    <mergeCell ref="H38:I39"/>
    <mergeCell ref="A38:B38"/>
    <mergeCell ref="J29:K29"/>
    <mergeCell ref="G30:I30"/>
    <mergeCell ref="J30:K30"/>
    <mergeCell ref="J31:K31"/>
    <mergeCell ref="D34:G45"/>
    <mergeCell ref="D29:E30"/>
    <mergeCell ref="D31:E32"/>
    <mergeCell ref="H40:I41"/>
    <mergeCell ref="H42:I43"/>
    <mergeCell ref="B2:J2"/>
    <mergeCell ref="A26:C27"/>
    <mergeCell ref="G26:I27"/>
    <mergeCell ref="D26:E27"/>
    <mergeCell ref="E3:G4"/>
    <mergeCell ref="E7:G8"/>
    <mergeCell ref="B17:J17"/>
    <mergeCell ref="J26:K27"/>
    <mergeCell ref="J23:K24"/>
    <mergeCell ref="G21:H22"/>
    <mergeCell ref="B5:C6"/>
    <mergeCell ref="D5:E6"/>
    <mergeCell ref="G5:H6"/>
    <mergeCell ref="I18:J19"/>
    <mergeCell ref="B18:C19"/>
    <mergeCell ref="D18:E19"/>
    <mergeCell ref="G18:H19"/>
    <mergeCell ref="F5:F6"/>
    <mergeCell ref="I5:J6"/>
    <mergeCell ref="C7:D8"/>
    <mergeCell ref="H7:I8"/>
    <mergeCell ref="A29:C32"/>
    <mergeCell ref="D20:E20"/>
    <mergeCell ref="I20:J20"/>
    <mergeCell ref="A23:C24"/>
    <mergeCell ref="G23:I24"/>
    <mergeCell ref="D23:E24"/>
    <mergeCell ref="I21:J22"/>
    <mergeCell ref="G29:I29"/>
    <mergeCell ref="I10:J12"/>
    <mergeCell ref="B47:J47"/>
    <mergeCell ref="G32:I32"/>
    <mergeCell ref="J32:K32"/>
    <mergeCell ref="J33:K33"/>
    <mergeCell ref="G33:I33"/>
    <mergeCell ref="A43:B43"/>
    <mergeCell ref="A44:B44"/>
    <mergeCell ref="A45:C45"/>
    <mergeCell ref="J44:K45"/>
    <mergeCell ref="J34:K35"/>
    <mergeCell ref="D13:H14"/>
    <mergeCell ref="B46:J46"/>
    <mergeCell ref="J36:K37"/>
    <mergeCell ref="J38:K39"/>
    <mergeCell ref="J40:K41"/>
    <mergeCell ref="A39:B39"/>
    <mergeCell ref="A40:C40"/>
    <mergeCell ref="A35:B35"/>
    <mergeCell ref="A36:B36"/>
    <mergeCell ref="A37:B37"/>
    <mergeCell ref="B10:C11"/>
    <mergeCell ref="D10:E12"/>
    <mergeCell ref="F10:F11"/>
    <mergeCell ref="G10:H12"/>
    <mergeCell ref="B12:C12"/>
  </mergeCells>
  <printOptions horizontalCentered="1" verticalCentered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12"/>
  <sheetViews>
    <sheetView tabSelected="1" workbookViewId="0" topLeftCell="F1">
      <selection activeCell="L17" sqref="L17"/>
    </sheetView>
  </sheetViews>
  <sheetFormatPr defaultColWidth="9.140625" defaultRowHeight="12.75"/>
  <cols>
    <col min="16" max="16" width="11.8515625" style="0" customWidth="1"/>
  </cols>
  <sheetData>
    <row r="1" spans="1:16" ht="24.75" customHeight="1">
      <c r="A1" s="150" t="s">
        <v>62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16" ht="39" customHeight="1" thickBo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5"/>
    </row>
    <row r="3" spans="1:16" ht="52.5" customHeight="1" thickBot="1">
      <c r="A3" s="176" t="s">
        <v>60</v>
      </c>
      <c r="B3" s="177"/>
      <c r="C3" s="177"/>
      <c r="D3" s="170"/>
      <c r="E3" s="178">
        <v>31298.91</v>
      </c>
      <c r="F3" s="179"/>
      <c r="G3" s="179"/>
      <c r="H3" s="179"/>
      <c r="I3" s="179"/>
      <c r="J3" s="179"/>
      <c r="K3" s="179"/>
      <c r="L3" s="180"/>
      <c r="M3" s="176" t="s">
        <v>61</v>
      </c>
      <c r="N3" s="169"/>
      <c r="O3" s="169"/>
      <c r="P3" s="170"/>
    </row>
    <row r="4" spans="1:16" ht="39.75" customHeight="1" thickBot="1">
      <c r="A4" s="190" t="s">
        <v>5</v>
      </c>
      <c r="B4" s="191"/>
      <c r="C4" s="191"/>
      <c r="D4" s="192"/>
      <c r="E4" s="165" t="s">
        <v>55</v>
      </c>
      <c r="F4" s="166"/>
      <c r="G4" s="167"/>
      <c r="H4" s="171" t="s">
        <v>53</v>
      </c>
      <c r="I4" s="169"/>
      <c r="J4" s="169"/>
      <c r="K4" s="169"/>
      <c r="L4" s="169"/>
      <c r="M4" s="170"/>
      <c r="N4" s="187" t="s">
        <v>56</v>
      </c>
      <c r="O4" s="188"/>
      <c r="P4" s="189"/>
    </row>
    <row r="5" spans="1:16" ht="27" customHeight="1" thickBot="1">
      <c r="A5" s="168"/>
      <c r="B5" s="169"/>
      <c r="C5" s="169"/>
      <c r="D5" s="170"/>
      <c r="E5" s="168"/>
      <c r="F5" s="169"/>
      <c r="G5" s="170"/>
      <c r="H5" s="172">
        <f>Foglio0!D26</f>
        <v>2011</v>
      </c>
      <c r="I5" s="169"/>
      <c r="J5" s="169"/>
      <c r="K5" s="169"/>
      <c r="L5" s="169"/>
      <c r="M5" s="170"/>
      <c r="N5" s="168"/>
      <c r="O5" s="169"/>
      <c r="P5" s="170"/>
    </row>
    <row r="6" spans="1:16" ht="34.5" customHeight="1" thickBot="1">
      <c r="A6" s="156" t="s">
        <v>57</v>
      </c>
      <c r="B6" s="157"/>
      <c r="C6" s="157"/>
      <c r="D6" s="158"/>
      <c r="E6" s="159"/>
      <c r="F6" s="160"/>
      <c r="G6" s="161"/>
      <c r="H6" s="197">
        <f>ROUND(N6+N7,2)</f>
        <v>24600.85</v>
      </c>
      <c r="I6" s="198"/>
      <c r="J6" s="198"/>
      <c r="K6" s="199"/>
      <c r="L6" s="199"/>
      <c r="M6" s="200"/>
      <c r="N6" s="162">
        <f>ROUND('Fondo Ist.'!P19,2)</f>
        <v>22680.32</v>
      </c>
      <c r="O6" s="163"/>
      <c r="P6" s="164"/>
    </row>
    <row r="7" spans="1:16" ht="34.5" customHeight="1" thickBot="1">
      <c r="A7" s="181" t="s">
        <v>58</v>
      </c>
      <c r="B7" s="182"/>
      <c r="C7" s="182"/>
      <c r="D7" s="183"/>
      <c r="E7" s="184"/>
      <c r="F7" s="185"/>
      <c r="G7" s="186"/>
      <c r="H7" s="201"/>
      <c r="I7" s="202"/>
      <c r="J7" s="202"/>
      <c r="K7" s="202"/>
      <c r="L7" s="202"/>
      <c r="M7" s="203"/>
      <c r="N7" s="162">
        <f>ROUND('Ind. Direz. vai ult.foglio'!Q7,2)</f>
        <v>1920.53</v>
      </c>
      <c r="O7" s="163"/>
      <c r="P7" s="164"/>
    </row>
    <row r="8" spans="1:16" ht="34.5" customHeight="1" thickBot="1">
      <c r="A8" s="181" t="s">
        <v>59</v>
      </c>
      <c r="B8" s="182"/>
      <c r="C8" s="182"/>
      <c r="D8" s="182"/>
      <c r="E8" s="195"/>
      <c r="F8" s="195"/>
      <c r="G8" s="195"/>
      <c r="H8" s="195"/>
      <c r="I8" s="195"/>
      <c r="J8" s="195"/>
      <c r="K8" s="195"/>
      <c r="L8" s="195"/>
      <c r="M8" s="196"/>
      <c r="N8" s="162">
        <f>ROUND('Funzioni docenti'!U14,2)</f>
        <v>3829.46</v>
      </c>
      <c r="O8" s="163"/>
      <c r="P8" s="164"/>
    </row>
    <row r="9" spans="1:16" ht="34.5" customHeight="1" thickBot="1">
      <c r="A9" s="181" t="s">
        <v>54</v>
      </c>
      <c r="B9" s="182"/>
      <c r="C9" s="182"/>
      <c r="D9" s="182"/>
      <c r="E9" s="195"/>
      <c r="F9" s="195"/>
      <c r="G9" s="195"/>
      <c r="H9" s="195"/>
      <c r="I9" s="195"/>
      <c r="J9" s="195"/>
      <c r="K9" s="195"/>
      <c r="L9" s="195"/>
      <c r="M9" s="196"/>
      <c r="N9" s="162">
        <f>ROUND('Incarichi A.T.A.'!U8,2)</f>
        <v>1750.71</v>
      </c>
      <c r="O9" s="163"/>
      <c r="P9" s="164"/>
    </row>
    <row r="10" spans="1:16" ht="34.5" customHeight="1" thickBot="1">
      <c r="A10" s="181" t="s">
        <v>52</v>
      </c>
      <c r="B10" s="182"/>
      <c r="C10" s="182"/>
      <c r="D10" s="182"/>
      <c r="E10" s="195"/>
      <c r="F10" s="195"/>
      <c r="G10" s="195"/>
      <c r="H10" s="195"/>
      <c r="I10" s="195"/>
      <c r="J10" s="195"/>
      <c r="K10" s="195"/>
      <c r="L10" s="195"/>
      <c r="M10" s="196"/>
      <c r="N10" s="162">
        <f>ROUND('Ore eccedenti'!U12,2)</f>
        <v>1117.89</v>
      </c>
      <c r="O10" s="163"/>
      <c r="P10" s="164"/>
    </row>
    <row r="11" spans="1:16" ht="34.5" customHeight="1" thickBot="1">
      <c r="A11" s="181" t="s">
        <v>9</v>
      </c>
      <c r="B11" s="182"/>
      <c r="C11" s="182"/>
      <c r="D11" s="182"/>
      <c r="E11" s="195"/>
      <c r="F11" s="195"/>
      <c r="G11" s="195"/>
      <c r="H11" s="195"/>
      <c r="I11" s="195"/>
      <c r="J11" s="195"/>
      <c r="K11" s="195"/>
      <c r="L11" s="195"/>
      <c r="M11" s="196"/>
      <c r="N11" s="162">
        <f>ROUND('Esami di Stato'!U8,2)</f>
        <v>0</v>
      </c>
      <c r="O11" s="163"/>
      <c r="P11" s="164"/>
    </row>
    <row r="12" spans="1:16" ht="34.5" customHeight="1" thickBot="1">
      <c r="A12" s="193" t="s">
        <v>13</v>
      </c>
      <c r="B12" s="194"/>
      <c r="C12" s="194"/>
      <c r="D12" s="194"/>
      <c r="E12" s="195"/>
      <c r="F12" s="195"/>
      <c r="G12" s="195"/>
      <c r="H12" s="195"/>
      <c r="I12" s="195"/>
      <c r="J12" s="195"/>
      <c r="K12" s="195"/>
      <c r="L12" s="195"/>
      <c r="M12" s="196"/>
      <c r="N12" s="173">
        <f>ROUND(N6+N7+N8+N9+N10+N11,2)</f>
        <v>31298.91</v>
      </c>
      <c r="O12" s="174"/>
      <c r="P12" s="175"/>
    </row>
  </sheetData>
  <sheetProtection sheet="1" objects="1" scenarios="1"/>
  <mergeCells count="26">
    <mergeCell ref="A12:M12"/>
    <mergeCell ref="H6:M7"/>
    <mergeCell ref="A8:M8"/>
    <mergeCell ref="A9:M9"/>
    <mergeCell ref="A10:M10"/>
    <mergeCell ref="A11:M11"/>
    <mergeCell ref="N12:P12"/>
    <mergeCell ref="A3:D3"/>
    <mergeCell ref="M3:P3"/>
    <mergeCell ref="E3:L3"/>
    <mergeCell ref="A7:D7"/>
    <mergeCell ref="E7:G7"/>
    <mergeCell ref="N6:P6"/>
    <mergeCell ref="N7:P7"/>
    <mergeCell ref="N4:P5"/>
    <mergeCell ref="A4:D5"/>
    <mergeCell ref="A1:P2"/>
    <mergeCell ref="A6:D6"/>
    <mergeCell ref="E6:G6"/>
    <mergeCell ref="N11:P11"/>
    <mergeCell ref="N10:P10"/>
    <mergeCell ref="N8:P8"/>
    <mergeCell ref="N9:P9"/>
    <mergeCell ref="E4:G5"/>
    <mergeCell ref="H4:M4"/>
    <mergeCell ref="H5:M5"/>
  </mergeCells>
  <conditionalFormatting sqref="E3:L3">
    <cfRule type="cellIs" priority="1" dxfId="0" operator="greaterThan" stopIfTrue="1">
      <formula>0</formula>
    </cfRule>
  </conditionalFormatting>
  <printOptions/>
  <pageMargins left="0.4724409448818898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workbookViewId="0" topLeftCell="A1">
      <selection activeCell="G6" sqref="G6:L6"/>
    </sheetView>
  </sheetViews>
  <sheetFormatPr defaultColWidth="9.140625" defaultRowHeight="12.75"/>
  <cols>
    <col min="4" max="4" width="9.57421875" style="0" customWidth="1"/>
    <col min="5" max="5" width="3.8515625" style="0" customWidth="1"/>
    <col min="7" max="7" width="9.57421875" style="0" customWidth="1"/>
    <col min="9" max="9" width="6.140625" style="0" customWidth="1"/>
    <col min="12" max="12" width="6.140625" style="0" customWidth="1"/>
    <col min="13" max="13" width="3.7109375" style="0" customWidth="1"/>
  </cols>
  <sheetData>
    <row r="1" spans="1:13" ht="45.75" customHeight="1" thickBot="1">
      <c r="A1" s="227" t="s">
        <v>142</v>
      </c>
      <c r="B1" s="228"/>
      <c r="C1" s="228"/>
      <c r="D1" s="170"/>
      <c r="E1" s="231" t="str">
        <f>Foglio0!D23</f>
        <v>2010/2011</v>
      </c>
      <c r="F1" s="169"/>
      <c r="G1" s="169"/>
      <c r="H1" s="169"/>
      <c r="I1" s="170"/>
      <c r="J1" s="227" t="s">
        <v>143</v>
      </c>
      <c r="K1" s="228"/>
      <c r="L1" s="228"/>
      <c r="M1" s="229"/>
    </row>
    <row r="2" spans="1:13" ht="43.5" customHeight="1" thickBot="1">
      <c r="A2" s="227" t="s">
        <v>144</v>
      </c>
      <c r="B2" s="228"/>
      <c r="C2" s="228"/>
      <c r="D2" s="170"/>
      <c r="E2" s="231">
        <f>Foglio0!D26</f>
        <v>2011</v>
      </c>
      <c r="F2" s="169"/>
      <c r="G2" s="169"/>
      <c r="H2" s="169"/>
      <c r="I2" s="170"/>
      <c r="J2" s="227" t="s">
        <v>145</v>
      </c>
      <c r="K2" s="228"/>
      <c r="L2" s="228"/>
      <c r="M2" s="229"/>
    </row>
    <row r="3" spans="1:13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39.75" customHeight="1" thickBot="1">
      <c r="A4" s="230" t="s">
        <v>146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60" customHeight="1" thickBot="1">
      <c r="A5" s="217" t="s">
        <v>147</v>
      </c>
      <c r="B5" s="218"/>
      <c r="C5" s="219"/>
      <c r="D5" s="220">
        <v>11806</v>
      </c>
      <c r="E5" s="220"/>
      <c r="F5" s="221"/>
      <c r="G5" s="221"/>
      <c r="H5" s="221"/>
      <c r="I5" s="221"/>
      <c r="J5" s="221"/>
      <c r="K5" s="217" t="s">
        <v>61</v>
      </c>
      <c r="L5" s="217"/>
      <c r="M5" s="218"/>
    </row>
    <row r="6" spans="1:13" ht="60" customHeight="1" thickBot="1">
      <c r="A6" s="50"/>
      <c r="B6" s="49"/>
      <c r="C6" s="48"/>
      <c r="D6" s="51"/>
      <c r="E6" s="51"/>
      <c r="F6" s="52"/>
      <c r="G6" s="210" t="s">
        <v>162</v>
      </c>
      <c r="H6" s="169"/>
      <c r="I6" s="169"/>
      <c r="J6" s="169"/>
      <c r="K6" s="169"/>
      <c r="L6" s="170"/>
      <c r="M6" s="204" t="s">
        <v>164</v>
      </c>
    </row>
    <row r="7" spans="1:13" ht="32.25" customHeight="1" thickBot="1">
      <c r="A7" s="226" t="s">
        <v>163</v>
      </c>
      <c r="B7" s="195"/>
      <c r="C7" s="195"/>
      <c r="D7" s="195"/>
      <c r="E7" s="195"/>
      <c r="F7" s="195"/>
      <c r="G7" s="211">
        <f>ROUND('Suppl. brevi'!U9,2)</f>
        <v>6510</v>
      </c>
      <c r="H7" s="212"/>
      <c r="I7" s="212"/>
      <c r="J7" s="212"/>
      <c r="K7" s="212"/>
      <c r="L7" s="213"/>
      <c r="M7" s="205"/>
    </row>
    <row r="8" spans="1:13" ht="34.5" customHeight="1" thickBot="1">
      <c r="A8" s="216" t="s">
        <v>148</v>
      </c>
      <c r="B8" s="195"/>
      <c r="C8" s="195"/>
      <c r="D8" s="195"/>
      <c r="E8" s="195"/>
      <c r="F8" s="196"/>
      <c r="G8" s="211">
        <v>1100</v>
      </c>
      <c r="H8" s="212"/>
      <c r="I8" s="212"/>
      <c r="J8" s="195"/>
      <c r="K8" s="195"/>
      <c r="L8" s="196"/>
      <c r="M8" s="223" t="s">
        <v>149</v>
      </c>
    </row>
    <row r="9" spans="1:13" ht="34.5" customHeight="1" thickBot="1">
      <c r="A9" s="216" t="s">
        <v>156</v>
      </c>
      <c r="B9" s="195"/>
      <c r="C9" s="195"/>
      <c r="D9" s="195"/>
      <c r="E9" s="195"/>
      <c r="F9" s="196"/>
      <c r="G9" s="206">
        <v>0</v>
      </c>
      <c r="H9" s="195"/>
      <c r="I9" s="195"/>
      <c r="J9" s="195"/>
      <c r="K9" s="195"/>
      <c r="L9" s="196"/>
      <c r="M9" s="224"/>
    </row>
    <row r="10" spans="1:13" ht="34.5" customHeight="1" thickBot="1">
      <c r="A10" s="216" t="s">
        <v>155</v>
      </c>
      <c r="B10" s="195"/>
      <c r="C10" s="196"/>
      <c r="D10" s="55">
        <v>8</v>
      </c>
      <c r="E10" s="53" t="s">
        <v>150</v>
      </c>
      <c r="F10" s="57">
        <v>511</v>
      </c>
      <c r="G10" s="211">
        <f>ROUND(D10*F10,2)</f>
        <v>4088</v>
      </c>
      <c r="H10" s="212"/>
      <c r="I10" s="212"/>
      <c r="J10" s="195"/>
      <c r="K10" s="195"/>
      <c r="L10" s="196"/>
      <c r="M10" s="224"/>
    </row>
    <row r="11" spans="1:13" ht="34.5" customHeight="1" thickBot="1">
      <c r="A11" s="216" t="s">
        <v>151</v>
      </c>
      <c r="B11" s="195"/>
      <c r="C11" s="196"/>
      <c r="D11" s="55">
        <v>12</v>
      </c>
      <c r="E11" s="53" t="s">
        <v>150</v>
      </c>
      <c r="F11" s="57">
        <v>9</v>
      </c>
      <c r="G11" s="211">
        <f>ROUND(D11*F11,2)</f>
        <v>108</v>
      </c>
      <c r="H11" s="195"/>
      <c r="I11" s="195"/>
      <c r="J11" s="195"/>
      <c r="K11" s="195"/>
      <c r="L11" s="196"/>
      <c r="M11" s="224"/>
    </row>
    <row r="12" spans="1:13" ht="34.5" customHeight="1" thickBot="1">
      <c r="A12" s="216" t="s">
        <v>152</v>
      </c>
      <c r="B12" s="195"/>
      <c r="C12" s="195"/>
      <c r="D12" s="56">
        <v>0</v>
      </c>
      <c r="E12" s="53" t="s">
        <v>150</v>
      </c>
      <c r="F12" s="57">
        <v>0</v>
      </c>
      <c r="G12" s="211">
        <f>ROUND(D12*F12,2)</f>
        <v>0</v>
      </c>
      <c r="H12" s="195"/>
      <c r="I12" s="195"/>
      <c r="J12" s="195"/>
      <c r="K12" s="195"/>
      <c r="L12" s="196"/>
      <c r="M12" s="225"/>
    </row>
    <row r="13" spans="1:13" ht="34.5" customHeight="1" thickBot="1">
      <c r="A13" s="216" t="s">
        <v>157</v>
      </c>
      <c r="B13" s="195"/>
      <c r="C13" s="195"/>
      <c r="D13" s="195"/>
      <c r="E13" s="195"/>
      <c r="F13" s="196"/>
      <c r="G13" s="206">
        <v>0</v>
      </c>
      <c r="H13" s="195"/>
      <c r="I13" s="195"/>
      <c r="J13" s="195"/>
      <c r="K13" s="195"/>
      <c r="L13" s="196"/>
      <c r="M13" s="214" t="s">
        <v>153</v>
      </c>
    </row>
    <row r="14" spans="1:13" ht="34.5" customHeight="1" thickBot="1">
      <c r="A14" s="216" t="s">
        <v>154</v>
      </c>
      <c r="B14" s="195"/>
      <c r="C14" s="195"/>
      <c r="D14" s="195"/>
      <c r="E14" s="195"/>
      <c r="F14" s="196"/>
      <c r="G14" s="206">
        <v>0</v>
      </c>
      <c r="H14" s="195"/>
      <c r="I14" s="195"/>
      <c r="J14" s="195"/>
      <c r="K14" s="195"/>
      <c r="L14" s="196"/>
      <c r="M14" s="215"/>
    </row>
    <row r="15" spans="1:13" ht="69.75" customHeight="1" thickBot="1">
      <c r="A15" s="222" t="s">
        <v>13</v>
      </c>
      <c r="B15" s="195"/>
      <c r="C15" s="195"/>
      <c r="D15" s="195"/>
      <c r="E15" s="195"/>
      <c r="F15" s="196"/>
      <c r="G15" s="207">
        <f>ROUND(G7+G8+G9+G10+G11+G12+G13+G14,2)</f>
        <v>11806</v>
      </c>
      <c r="H15" s="208"/>
      <c r="I15" s="208"/>
      <c r="J15" s="208"/>
      <c r="K15" s="208"/>
      <c r="L15" s="209"/>
      <c r="M15" s="54"/>
    </row>
  </sheetData>
  <sheetProtection/>
  <mergeCells count="32">
    <mergeCell ref="J1:M1"/>
    <mergeCell ref="A1:D1"/>
    <mergeCell ref="A4:M4"/>
    <mergeCell ref="E1:I1"/>
    <mergeCell ref="E2:I2"/>
    <mergeCell ref="A2:D2"/>
    <mergeCell ref="J2:M2"/>
    <mergeCell ref="A5:C5"/>
    <mergeCell ref="D5:J5"/>
    <mergeCell ref="K5:M5"/>
    <mergeCell ref="A15:F15"/>
    <mergeCell ref="M8:M12"/>
    <mergeCell ref="A7:F7"/>
    <mergeCell ref="A10:C10"/>
    <mergeCell ref="A11:C11"/>
    <mergeCell ref="A12:C12"/>
    <mergeCell ref="G11:L11"/>
    <mergeCell ref="M13:M14"/>
    <mergeCell ref="A8:F8"/>
    <mergeCell ref="A9:F9"/>
    <mergeCell ref="A13:F13"/>
    <mergeCell ref="A14:F14"/>
    <mergeCell ref="M6:M7"/>
    <mergeCell ref="G13:L13"/>
    <mergeCell ref="G14:L14"/>
    <mergeCell ref="G15:L15"/>
    <mergeCell ref="G6:L6"/>
    <mergeCell ref="G7:L7"/>
    <mergeCell ref="G8:L8"/>
    <mergeCell ref="G10:L10"/>
    <mergeCell ref="G9:L9"/>
    <mergeCell ref="G12:L12"/>
  </mergeCells>
  <conditionalFormatting sqref="D10:D12 D5:F6 G6:L6 G5:J5 F10:F12 G15:L15">
    <cfRule type="cellIs" priority="1" dxfId="0" operator="greaterThan" stopIfTrue="1">
      <formula>0</formula>
    </cfRule>
  </conditionalFormatting>
  <printOptions/>
  <pageMargins left="0.4330708661417323" right="0" top="0.984251968503937" bottom="0.1968503937007874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79"/>
  <sheetViews>
    <sheetView workbookViewId="0" topLeftCell="A1">
      <selection activeCell="K7" sqref="K7:O7"/>
    </sheetView>
  </sheetViews>
  <sheetFormatPr defaultColWidth="9.140625" defaultRowHeight="12.75"/>
  <cols>
    <col min="1" max="34" width="3.7109375" style="0" customWidth="1"/>
  </cols>
  <sheetData>
    <row r="1" spans="1:29" ht="50.25" customHeight="1" thickBot="1">
      <c r="A1" s="284" t="s">
        <v>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6"/>
      <c r="AC1" s="6"/>
    </row>
    <row r="2" spans="1:29" ht="28.5" thickBot="1">
      <c r="A2" s="287" t="s">
        <v>0</v>
      </c>
      <c r="B2" s="288"/>
      <c r="C2" s="288"/>
      <c r="D2" s="288"/>
      <c r="E2" s="289"/>
      <c r="F2" s="289"/>
      <c r="G2" s="289"/>
      <c r="H2" s="289"/>
      <c r="I2" s="290"/>
      <c r="S2" s="291" t="str">
        <f>Foglio0!D23</f>
        <v>2010/2011</v>
      </c>
      <c r="T2" s="292"/>
      <c r="U2" s="292"/>
      <c r="V2" s="293"/>
      <c r="W2" s="293"/>
      <c r="X2" s="293"/>
      <c r="Y2" s="293"/>
      <c r="Z2" s="293"/>
      <c r="AA2" s="294"/>
      <c r="AC2" s="6"/>
    </row>
    <row r="3" ht="10.5" customHeight="1" thickBot="1">
      <c r="AC3" s="6"/>
    </row>
    <row r="4" spans="1:29" ht="28.5" thickBot="1">
      <c r="A4" s="236" t="s">
        <v>102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70"/>
      <c r="AC4" s="6"/>
    </row>
    <row r="5" spans="1:29" ht="20.25" customHeight="1" thickBot="1">
      <c r="A5" s="304" t="s">
        <v>114</v>
      </c>
      <c r="B5" s="304"/>
      <c r="C5" s="304"/>
      <c r="D5" s="304"/>
      <c r="E5" s="219"/>
      <c r="F5" s="219"/>
      <c r="G5" s="301" t="s">
        <v>87</v>
      </c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5">
        <v>0</v>
      </c>
      <c r="W5" s="305"/>
      <c r="X5" s="305"/>
      <c r="Y5" s="305"/>
      <c r="Z5" s="219"/>
      <c r="AA5" s="219"/>
      <c r="AC5" s="6"/>
    </row>
    <row r="6" spans="1:29" ht="18.75" thickBot="1">
      <c r="A6" s="252" t="s">
        <v>68</v>
      </c>
      <c r="B6" s="253"/>
      <c r="C6" s="254"/>
      <c r="D6" s="254"/>
      <c r="E6" s="255"/>
      <c r="F6" s="252" t="s">
        <v>69</v>
      </c>
      <c r="G6" s="253"/>
      <c r="H6" s="254"/>
      <c r="I6" s="254"/>
      <c r="J6" s="255"/>
      <c r="K6" s="252" t="s">
        <v>70</v>
      </c>
      <c r="L6" s="253"/>
      <c r="M6" s="254"/>
      <c r="N6" s="254"/>
      <c r="O6" s="255"/>
      <c r="P6" s="252" t="s">
        <v>71</v>
      </c>
      <c r="Q6" s="253"/>
      <c r="R6" s="254"/>
      <c r="S6" s="254"/>
      <c r="T6" s="255"/>
      <c r="U6" s="302" t="s">
        <v>23</v>
      </c>
      <c r="V6" s="303"/>
      <c r="W6" s="169"/>
      <c r="X6" s="169"/>
      <c r="Y6" s="169"/>
      <c r="Z6" s="169"/>
      <c r="AA6" s="170"/>
      <c r="AC6" s="6"/>
    </row>
    <row r="7" spans="1:29" ht="19.5" thickBot="1">
      <c r="A7" s="237">
        <v>450</v>
      </c>
      <c r="B7" s="238"/>
      <c r="C7" s="169"/>
      <c r="D7" s="169"/>
      <c r="E7" s="170"/>
      <c r="F7" s="237">
        <v>450</v>
      </c>
      <c r="G7" s="238"/>
      <c r="H7" s="169"/>
      <c r="I7" s="169"/>
      <c r="J7" s="170"/>
      <c r="K7" s="237">
        <v>140</v>
      </c>
      <c r="L7" s="238"/>
      <c r="M7" s="169"/>
      <c r="N7" s="169"/>
      <c r="O7" s="170"/>
      <c r="P7" s="237">
        <v>45</v>
      </c>
      <c r="Q7" s="238"/>
      <c r="R7" s="169"/>
      <c r="S7" s="169"/>
      <c r="T7" s="170"/>
      <c r="U7" s="308" t="s">
        <v>72</v>
      </c>
      <c r="V7" s="309"/>
      <c r="W7" s="309"/>
      <c r="X7" s="309"/>
      <c r="Y7" s="309"/>
      <c r="Z7" s="309"/>
      <c r="AA7" s="170"/>
      <c r="AC7" s="6"/>
    </row>
    <row r="8" spans="1:29" ht="27" thickBot="1">
      <c r="A8" s="256">
        <v>0</v>
      </c>
      <c r="B8" s="257"/>
      <c r="C8" s="258"/>
      <c r="D8" s="258"/>
      <c r="E8" s="259"/>
      <c r="F8" s="256">
        <v>0</v>
      </c>
      <c r="G8" s="257"/>
      <c r="H8" s="258"/>
      <c r="I8" s="258"/>
      <c r="J8" s="259"/>
      <c r="K8" s="256">
        <v>42</v>
      </c>
      <c r="L8" s="257"/>
      <c r="M8" s="258"/>
      <c r="N8" s="258"/>
      <c r="O8" s="259"/>
      <c r="P8" s="256">
        <v>14</v>
      </c>
      <c r="Q8" s="257"/>
      <c r="R8" s="258"/>
      <c r="S8" s="258"/>
      <c r="T8" s="259"/>
      <c r="U8" s="298">
        <f>ROUND(A8+F8+K8+P8,2)</f>
        <v>56</v>
      </c>
      <c r="V8" s="299"/>
      <c r="W8" s="300"/>
      <c r="X8" s="300"/>
      <c r="Y8" s="300"/>
      <c r="Z8" s="300"/>
      <c r="AA8" s="170"/>
      <c r="AC8" s="6"/>
    </row>
    <row r="9" spans="1:29" ht="27" thickBot="1">
      <c r="A9" s="248">
        <f>ROUND(A7*A8,2)</f>
        <v>0</v>
      </c>
      <c r="B9" s="249"/>
      <c r="C9" s="250"/>
      <c r="D9" s="250"/>
      <c r="E9" s="251"/>
      <c r="F9" s="248">
        <f>ROUND(F7*F8,2)</f>
        <v>0</v>
      </c>
      <c r="G9" s="249"/>
      <c r="H9" s="250"/>
      <c r="I9" s="250"/>
      <c r="J9" s="251"/>
      <c r="K9" s="248">
        <f>ROUND(K7*K8,2)</f>
        <v>5880</v>
      </c>
      <c r="L9" s="249"/>
      <c r="M9" s="250"/>
      <c r="N9" s="250"/>
      <c r="O9" s="251"/>
      <c r="P9" s="248">
        <f>ROUND(P7*P8,2)</f>
        <v>630</v>
      </c>
      <c r="Q9" s="249"/>
      <c r="R9" s="250"/>
      <c r="S9" s="250"/>
      <c r="T9" s="251"/>
      <c r="U9" s="277">
        <f>ROUND(A9+F9+K9+P9,2)</f>
        <v>6510</v>
      </c>
      <c r="V9" s="306"/>
      <c r="W9" s="307"/>
      <c r="X9" s="307"/>
      <c r="Y9" s="307"/>
      <c r="Z9" s="307"/>
      <c r="AA9" s="170"/>
      <c r="AC9" s="6"/>
    </row>
    <row r="10" spans="1:29" ht="25.5" thickBot="1">
      <c r="A10" s="40"/>
      <c r="B10" s="263">
        <v>0.8</v>
      </c>
      <c r="C10" s="278"/>
      <c r="D10" s="278"/>
      <c r="E10" s="278"/>
      <c r="F10" s="265"/>
      <c r="G10" s="274" t="s">
        <v>73</v>
      </c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6"/>
      <c r="V10" s="263">
        <v>0.2</v>
      </c>
      <c r="W10" s="264"/>
      <c r="X10" s="264"/>
      <c r="Y10" s="264"/>
      <c r="Z10" s="265"/>
      <c r="AA10" s="27"/>
      <c r="AC10" s="6"/>
    </row>
    <row r="11" spans="1:29" ht="30.75" customHeight="1" thickBot="1">
      <c r="A11" s="41"/>
      <c r="B11" s="270">
        <f>ROUND(U9*B10,2)</f>
        <v>5208</v>
      </c>
      <c r="C11" s="271"/>
      <c r="D11" s="272"/>
      <c r="E11" s="272"/>
      <c r="F11" s="272"/>
      <c r="G11" s="272"/>
      <c r="H11" s="273"/>
      <c r="I11" s="277" t="s">
        <v>74</v>
      </c>
      <c r="J11" s="169"/>
      <c r="K11" s="169"/>
      <c r="L11" s="169"/>
      <c r="M11" s="169"/>
      <c r="N11" s="170"/>
      <c r="O11" s="295" t="s">
        <v>75</v>
      </c>
      <c r="P11" s="296"/>
      <c r="Q11" s="296"/>
      <c r="R11" s="296"/>
      <c r="S11" s="297"/>
      <c r="T11" s="260">
        <f>ROUND(U9-B11,2)</f>
        <v>1302</v>
      </c>
      <c r="U11" s="261"/>
      <c r="V11" s="262"/>
      <c r="W11" s="262"/>
      <c r="X11" s="262"/>
      <c r="Y11" s="262"/>
      <c r="Z11" s="255"/>
      <c r="AA11" s="27"/>
      <c r="AC11" s="6"/>
    </row>
    <row r="12" spans="1:29" ht="30.75" customHeight="1" thickBot="1">
      <c r="A12" s="35"/>
      <c r="B12" s="270">
        <f>ROUND(V5*B10,2)</f>
        <v>0</v>
      </c>
      <c r="C12" s="271"/>
      <c r="D12" s="272"/>
      <c r="E12" s="272"/>
      <c r="F12" s="272"/>
      <c r="G12" s="272"/>
      <c r="H12" s="273"/>
      <c r="I12" s="277" t="s">
        <v>74</v>
      </c>
      <c r="J12" s="169"/>
      <c r="K12" s="169"/>
      <c r="L12" s="169"/>
      <c r="M12" s="169"/>
      <c r="N12" s="170"/>
      <c r="O12" s="295" t="s">
        <v>75</v>
      </c>
      <c r="P12" s="296"/>
      <c r="Q12" s="296"/>
      <c r="R12" s="296"/>
      <c r="S12" s="297"/>
      <c r="T12" s="260">
        <f>ROUND(V5-B12,2)</f>
        <v>0</v>
      </c>
      <c r="U12" s="261"/>
      <c r="V12" s="262"/>
      <c r="W12" s="262"/>
      <c r="X12" s="262"/>
      <c r="Y12" s="262"/>
      <c r="Z12" s="255"/>
      <c r="AA12" s="27"/>
      <c r="AC12" s="6"/>
    </row>
    <row r="13" spans="1:29" ht="25.5" thickBot="1">
      <c r="A13" s="6"/>
      <c r="B13" s="35"/>
      <c r="C13" s="32"/>
      <c r="D13" s="34"/>
      <c r="E13" s="34"/>
      <c r="F13" s="34"/>
      <c r="G13" s="35"/>
      <c r="H13" s="32"/>
      <c r="I13" s="34"/>
      <c r="J13" s="34"/>
      <c r="K13" s="34"/>
      <c r="L13" s="234" t="s">
        <v>53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70"/>
      <c r="AC13" s="6"/>
    </row>
    <row r="14" spans="1:29" ht="25.5" thickBot="1">
      <c r="A14" s="6"/>
      <c r="B14" s="35"/>
      <c r="C14" s="32"/>
      <c r="D14" s="34"/>
      <c r="E14" s="34"/>
      <c r="F14" s="34"/>
      <c r="G14" s="35"/>
      <c r="H14" s="32"/>
      <c r="I14" s="34"/>
      <c r="J14" s="34"/>
      <c r="K14" s="34"/>
      <c r="L14" s="235">
        <f>Foglio0!D26</f>
        <v>2011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70"/>
      <c r="AC14" s="6"/>
    </row>
    <row r="15" spans="1:29" ht="25.5" thickBot="1">
      <c r="A15" s="6"/>
      <c r="B15" s="35"/>
      <c r="C15" s="32"/>
      <c r="D15" s="34"/>
      <c r="E15" s="34"/>
      <c r="F15" s="34"/>
      <c r="G15" s="35"/>
      <c r="H15" s="32"/>
      <c r="I15" s="34"/>
      <c r="J15" s="34"/>
      <c r="K15" s="34"/>
      <c r="L15" s="279" t="s">
        <v>74</v>
      </c>
      <c r="M15" s="280"/>
      <c r="N15" s="280"/>
      <c r="O15" s="280"/>
      <c r="P15" s="280"/>
      <c r="Q15" s="280"/>
      <c r="R15" s="280"/>
      <c r="S15" s="281"/>
      <c r="T15" s="279" t="s">
        <v>76</v>
      </c>
      <c r="U15" s="280"/>
      <c r="V15" s="280"/>
      <c r="W15" s="280"/>
      <c r="X15" s="280"/>
      <c r="Y15" s="280"/>
      <c r="Z15" s="280"/>
      <c r="AA15" s="281"/>
      <c r="AC15" s="6"/>
    </row>
    <row r="16" spans="1:29" ht="34.5" customHeight="1" thickBot="1">
      <c r="A16" s="266" t="s">
        <v>77</v>
      </c>
      <c r="B16" s="267"/>
      <c r="C16" s="267"/>
      <c r="D16" s="267"/>
      <c r="E16" s="267"/>
      <c r="F16" s="267"/>
      <c r="G16" s="267"/>
      <c r="H16" s="268"/>
      <c r="I16" s="268"/>
      <c r="J16" s="268"/>
      <c r="K16" s="269"/>
      <c r="L16" s="282">
        <f>ROUND(B11,2)</f>
        <v>5208</v>
      </c>
      <c r="M16" s="283"/>
      <c r="N16" s="283"/>
      <c r="O16" s="283"/>
      <c r="P16" s="212"/>
      <c r="Q16" s="212"/>
      <c r="R16" s="212"/>
      <c r="S16" s="213"/>
      <c r="T16" s="282">
        <f>ROUND(T11,2)</f>
        <v>1302</v>
      </c>
      <c r="U16" s="283"/>
      <c r="V16" s="283"/>
      <c r="W16" s="283"/>
      <c r="X16" s="212"/>
      <c r="Y16" s="212"/>
      <c r="Z16" s="212"/>
      <c r="AA16" s="213"/>
      <c r="AC16" s="6"/>
    </row>
    <row r="17" spans="1:29" ht="34.5" customHeight="1" thickBot="1">
      <c r="A17" s="266" t="s">
        <v>78</v>
      </c>
      <c r="B17" s="267"/>
      <c r="C17" s="267"/>
      <c r="D17" s="267"/>
      <c r="E17" s="267"/>
      <c r="F17" s="267"/>
      <c r="G17" s="267"/>
      <c r="H17" s="268"/>
      <c r="I17" s="268"/>
      <c r="J17" s="268"/>
      <c r="K17" s="269"/>
      <c r="L17" s="282">
        <f>ROUND(L16*Foglio0!E3/Foglio0!F20,2)</f>
        <v>3924.64</v>
      </c>
      <c r="M17" s="283"/>
      <c r="N17" s="283"/>
      <c r="O17" s="283"/>
      <c r="P17" s="212"/>
      <c r="Q17" s="212"/>
      <c r="R17" s="212"/>
      <c r="S17" s="213"/>
      <c r="T17" s="282">
        <f>ROUND(T16*Foglio0!E3/Foglio0!F20,2)</f>
        <v>981.16</v>
      </c>
      <c r="U17" s="283"/>
      <c r="V17" s="283"/>
      <c r="W17" s="283"/>
      <c r="X17" s="212"/>
      <c r="Y17" s="212"/>
      <c r="Z17" s="212"/>
      <c r="AA17" s="213"/>
      <c r="AC17" s="6"/>
    </row>
    <row r="18" spans="1:29" ht="24.75" customHeight="1" thickBot="1">
      <c r="A18" s="247" t="s">
        <v>49</v>
      </c>
      <c r="B18" s="195"/>
      <c r="C18" s="195"/>
      <c r="D18" s="195"/>
      <c r="E18" s="195"/>
      <c r="F18" s="195"/>
      <c r="G18" s="195"/>
      <c r="H18" s="196"/>
      <c r="I18" s="239" t="s">
        <v>85</v>
      </c>
      <c r="J18" s="240"/>
      <c r="K18" s="240"/>
      <c r="L18" s="232">
        <f>ROUND(L16-L19-L20-L21-L22-L23-L24-L25-L26-L27-L28-L29,2)</f>
        <v>2288.35</v>
      </c>
      <c r="M18" s="233"/>
      <c r="N18" s="212"/>
      <c r="O18" s="212"/>
      <c r="P18" s="212"/>
      <c r="Q18" s="212"/>
      <c r="R18" s="212"/>
      <c r="S18" s="213"/>
      <c r="T18" s="232">
        <f>ROUND(T16-T19-T20-T21-T22-T23-T24-T25-T26-T27-T28-T29,2)</f>
        <v>571.85</v>
      </c>
      <c r="U18" s="233"/>
      <c r="V18" s="212"/>
      <c r="W18" s="212"/>
      <c r="X18" s="212"/>
      <c r="Y18" s="212"/>
      <c r="Z18" s="212"/>
      <c r="AA18" s="213"/>
      <c r="AC18" s="6"/>
    </row>
    <row r="19" spans="1:29" ht="24.75" customHeight="1" thickBot="1">
      <c r="A19" s="247" t="s">
        <v>80</v>
      </c>
      <c r="B19" s="195"/>
      <c r="C19" s="195"/>
      <c r="D19" s="195"/>
      <c r="E19" s="195"/>
      <c r="F19" s="195"/>
      <c r="G19" s="195"/>
      <c r="H19" s="196"/>
      <c r="I19" s="239">
        <f>Foglio0!C43%</f>
        <v>0.10384</v>
      </c>
      <c r="J19" s="240"/>
      <c r="K19" s="240"/>
      <c r="L19" s="232">
        <f>ROUND(L17*I19,2)</f>
        <v>407.53</v>
      </c>
      <c r="M19" s="233"/>
      <c r="N19" s="212"/>
      <c r="O19" s="212"/>
      <c r="P19" s="212"/>
      <c r="Q19" s="212"/>
      <c r="R19" s="212"/>
      <c r="S19" s="213"/>
      <c r="T19" s="232">
        <f>ROUND(T17*I19,2)</f>
        <v>101.88</v>
      </c>
      <c r="U19" s="233"/>
      <c r="V19" s="212"/>
      <c r="W19" s="212"/>
      <c r="X19" s="212"/>
      <c r="Y19" s="212"/>
      <c r="Z19" s="212"/>
      <c r="AA19" s="213"/>
      <c r="AC19" s="6"/>
    </row>
    <row r="20" spans="1:29" ht="24.75" customHeight="1" thickBot="1">
      <c r="A20" s="247" t="s">
        <v>81</v>
      </c>
      <c r="B20" s="195"/>
      <c r="C20" s="195"/>
      <c r="D20" s="195"/>
      <c r="E20" s="195"/>
      <c r="F20" s="195"/>
      <c r="G20" s="195"/>
      <c r="H20" s="196"/>
      <c r="I20" s="239">
        <f>Foglio0!H7</f>
        <v>0.0035</v>
      </c>
      <c r="J20" s="240"/>
      <c r="K20" s="240"/>
      <c r="L20" s="232">
        <f>ROUND(L17*I20,2)</f>
        <v>13.74</v>
      </c>
      <c r="M20" s="233"/>
      <c r="N20" s="212"/>
      <c r="O20" s="212"/>
      <c r="P20" s="212"/>
      <c r="Q20" s="212"/>
      <c r="R20" s="212"/>
      <c r="S20" s="213"/>
      <c r="T20" s="232">
        <f>ROUND(T17*I20,2)</f>
        <v>3.43</v>
      </c>
      <c r="U20" s="233"/>
      <c r="V20" s="212"/>
      <c r="W20" s="212"/>
      <c r="X20" s="212"/>
      <c r="Y20" s="212"/>
      <c r="Z20" s="212"/>
      <c r="AA20" s="213"/>
      <c r="AC20" s="6"/>
    </row>
    <row r="21" spans="1:29" ht="24.75" customHeight="1" thickBot="1">
      <c r="A21" s="247" t="s">
        <v>79</v>
      </c>
      <c r="B21" s="195"/>
      <c r="C21" s="195"/>
      <c r="D21" s="195"/>
      <c r="E21" s="195"/>
      <c r="F21" s="195"/>
      <c r="G21" s="195"/>
      <c r="H21" s="196"/>
      <c r="I21" s="239">
        <f>Foglio0!J29</f>
        <v>0.18</v>
      </c>
      <c r="J21" s="240"/>
      <c r="K21" s="240"/>
      <c r="L21" s="232">
        <f>ROUND((L17-L19-L20-L24)*I21,2)</f>
        <v>630.61</v>
      </c>
      <c r="M21" s="233"/>
      <c r="N21" s="212"/>
      <c r="O21" s="212"/>
      <c r="P21" s="212"/>
      <c r="Q21" s="212"/>
      <c r="R21" s="212"/>
      <c r="S21" s="213"/>
      <c r="T21" s="232">
        <f>ROUND((T17-T19-T20-T24)*I21,2)</f>
        <v>157.65</v>
      </c>
      <c r="U21" s="233"/>
      <c r="V21" s="212"/>
      <c r="W21" s="212"/>
      <c r="X21" s="212"/>
      <c r="Y21" s="212"/>
      <c r="Z21" s="212"/>
      <c r="AA21" s="213"/>
      <c r="AC21" s="6"/>
    </row>
    <row r="22" spans="1:29" ht="24.75" customHeight="1" thickBot="1">
      <c r="A22" s="247" t="s">
        <v>82</v>
      </c>
      <c r="B22" s="195"/>
      <c r="C22" s="195"/>
      <c r="D22" s="195"/>
      <c r="E22" s="195"/>
      <c r="F22" s="195"/>
      <c r="G22" s="195"/>
      <c r="H22" s="196"/>
      <c r="I22" s="239">
        <f>Foglio0!J30</f>
        <v>0.009</v>
      </c>
      <c r="J22" s="240"/>
      <c r="K22" s="240"/>
      <c r="L22" s="232">
        <f>ROUND((L17-L19-L20-L24)*I22,2)</f>
        <v>31.53</v>
      </c>
      <c r="M22" s="233"/>
      <c r="N22" s="212"/>
      <c r="O22" s="212"/>
      <c r="P22" s="212"/>
      <c r="Q22" s="212"/>
      <c r="R22" s="212"/>
      <c r="S22" s="213"/>
      <c r="T22" s="232">
        <f>ROUND((T17-T19-T20-T24)*I22,2)</f>
        <v>7.88</v>
      </c>
      <c r="U22" s="233"/>
      <c r="V22" s="212"/>
      <c r="W22" s="212"/>
      <c r="X22" s="212"/>
      <c r="Y22" s="212"/>
      <c r="Z22" s="212"/>
      <c r="AA22" s="213"/>
      <c r="AC22" s="6"/>
    </row>
    <row r="23" spans="1:29" ht="24.75" customHeight="1" thickBot="1">
      <c r="A23" s="247" t="s">
        <v>83</v>
      </c>
      <c r="B23" s="195"/>
      <c r="C23" s="195"/>
      <c r="D23" s="195"/>
      <c r="E23" s="195"/>
      <c r="F23" s="195"/>
      <c r="G23" s="195"/>
      <c r="H23" s="196"/>
      <c r="I23" s="239">
        <f>Foglio0!J31</f>
        <v>0.005</v>
      </c>
      <c r="J23" s="240"/>
      <c r="K23" s="240"/>
      <c r="L23" s="232">
        <f>ROUND((L17-L19-L20-L24)*I23,2)</f>
        <v>17.52</v>
      </c>
      <c r="M23" s="233"/>
      <c r="N23" s="212"/>
      <c r="O23" s="212"/>
      <c r="P23" s="212"/>
      <c r="Q23" s="212"/>
      <c r="R23" s="212"/>
      <c r="S23" s="213"/>
      <c r="T23" s="232">
        <f>ROUND((T17-T19-T20-T24)*I23,2)</f>
        <v>4.38</v>
      </c>
      <c r="U23" s="233"/>
      <c r="V23" s="212"/>
      <c r="W23" s="212"/>
      <c r="X23" s="212"/>
      <c r="Y23" s="212"/>
      <c r="Z23" s="212"/>
      <c r="AA23" s="213"/>
      <c r="AC23" s="6"/>
    </row>
    <row r="24" spans="1:29" ht="24.75" customHeight="1" thickBot="1">
      <c r="A24" s="247" t="s">
        <v>84</v>
      </c>
      <c r="B24" s="195"/>
      <c r="C24" s="195"/>
      <c r="D24" s="195"/>
      <c r="E24" s="195"/>
      <c r="F24" s="195"/>
      <c r="G24" s="195"/>
      <c r="H24" s="196"/>
      <c r="I24" s="239">
        <f>Foglio0!J32</f>
        <v>0</v>
      </c>
      <c r="J24" s="240"/>
      <c r="K24" s="240"/>
      <c r="L24" s="232">
        <f>ROUND(L17*I24,2)</f>
        <v>0</v>
      </c>
      <c r="M24" s="233"/>
      <c r="N24" s="212"/>
      <c r="O24" s="212"/>
      <c r="P24" s="212"/>
      <c r="Q24" s="212"/>
      <c r="R24" s="212"/>
      <c r="S24" s="213"/>
      <c r="T24" s="232">
        <f>ROUND(T17*I24,2)</f>
        <v>0</v>
      </c>
      <c r="U24" s="233"/>
      <c r="V24" s="212"/>
      <c r="W24" s="212"/>
      <c r="X24" s="212"/>
      <c r="Y24" s="212"/>
      <c r="Z24" s="212"/>
      <c r="AA24" s="213"/>
      <c r="AC24" s="6"/>
    </row>
    <row r="25" spans="1:29" ht="24.75" customHeight="1" thickBot="1">
      <c r="A25" s="247" t="s">
        <v>1</v>
      </c>
      <c r="B25" s="195"/>
      <c r="C25" s="195"/>
      <c r="D25" s="195"/>
      <c r="E25" s="195"/>
      <c r="F25" s="195"/>
      <c r="G25" s="195"/>
      <c r="H25" s="196"/>
      <c r="I25" s="239">
        <f>Foglio0!C36%</f>
        <v>0.28556000000000004</v>
      </c>
      <c r="J25" s="240"/>
      <c r="K25" s="240"/>
      <c r="L25" s="232">
        <f>ROUND(L17*I25,2)</f>
        <v>1120.72</v>
      </c>
      <c r="M25" s="233"/>
      <c r="N25" s="212"/>
      <c r="O25" s="212"/>
      <c r="P25" s="212"/>
      <c r="Q25" s="212"/>
      <c r="R25" s="212"/>
      <c r="S25" s="213"/>
      <c r="T25" s="232">
        <f>ROUND(T17*I25,2)</f>
        <v>280.18</v>
      </c>
      <c r="U25" s="233"/>
      <c r="V25" s="212"/>
      <c r="W25" s="212"/>
      <c r="X25" s="212"/>
      <c r="Y25" s="212"/>
      <c r="Z25" s="212"/>
      <c r="AA25" s="213"/>
      <c r="AC25" s="6"/>
    </row>
    <row r="26" spans="1:29" ht="24.75" customHeight="1" thickBot="1">
      <c r="A26" s="247" t="s">
        <v>2</v>
      </c>
      <c r="B26" s="195"/>
      <c r="C26" s="195"/>
      <c r="D26" s="195"/>
      <c r="E26" s="195"/>
      <c r="F26" s="195"/>
      <c r="G26" s="195"/>
      <c r="H26" s="196"/>
      <c r="I26" s="239">
        <f>Foglio0!C37%</f>
        <v>0.0768</v>
      </c>
      <c r="J26" s="240"/>
      <c r="K26" s="240"/>
      <c r="L26" s="232">
        <f>ROUND(L17*I26,2)</f>
        <v>301.41</v>
      </c>
      <c r="M26" s="233"/>
      <c r="N26" s="212"/>
      <c r="O26" s="212"/>
      <c r="P26" s="212"/>
      <c r="Q26" s="212"/>
      <c r="R26" s="212"/>
      <c r="S26" s="213"/>
      <c r="T26" s="232">
        <f>ROUND(T17*I26,2)</f>
        <v>75.35</v>
      </c>
      <c r="U26" s="233"/>
      <c r="V26" s="212"/>
      <c r="W26" s="212"/>
      <c r="X26" s="212"/>
      <c r="Y26" s="212"/>
      <c r="Z26" s="212"/>
      <c r="AA26" s="213"/>
      <c r="AC26" s="6"/>
    </row>
    <row r="27" spans="1:29" ht="24.75" customHeight="1" thickBot="1">
      <c r="A27" s="247" t="s">
        <v>3</v>
      </c>
      <c r="B27" s="195"/>
      <c r="C27" s="195"/>
      <c r="D27" s="195"/>
      <c r="E27" s="195"/>
      <c r="F27" s="195"/>
      <c r="G27" s="195"/>
      <c r="H27" s="196"/>
      <c r="I27" s="239">
        <f>Foglio0!C38%</f>
        <v>0.085</v>
      </c>
      <c r="J27" s="240"/>
      <c r="K27" s="240"/>
      <c r="L27" s="232">
        <f>ROUND(L17*I27,2)</f>
        <v>333.59</v>
      </c>
      <c r="M27" s="233"/>
      <c r="N27" s="212"/>
      <c r="O27" s="212"/>
      <c r="P27" s="212"/>
      <c r="Q27" s="212"/>
      <c r="R27" s="212"/>
      <c r="S27" s="213"/>
      <c r="T27" s="232">
        <f>ROUND(T17*I27,2)</f>
        <v>83.4</v>
      </c>
      <c r="U27" s="233"/>
      <c r="V27" s="212"/>
      <c r="W27" s="212"/>
      <c r="X27" s="212"/>
      <c r="Y27" s="212"/>
      <c r="Z27" s="212"/>
      <c r="AA27" s="213"/>
      <c r="AC27" s="6"/>
    </row>
    <row r="28" spans="1:29" ht="24.75" customHeight="1" thickBot="1">
      <c r="A28" s="247" t="s">
        <v>4</v>
      </c>
      <c r="B28" s="195"/>
      <c r="C28" s="195"/>
      <c r="D28" s="195"/>
      <c r="E28" s="195"/>
      <c r="F28" s="195"/>
      <c r="G28" s="195"/>
      <c r="H28" s="196"/>
      <c r="I28" s="239">
        <f>Foglio0!C39%</f>
        <v>0.0161</v>
      </c>
      <c r="J28" s="240"/>
      <c r="K28" s="240"/>
      <c r="L28" s="232">
        <f>ROUND(L17*I28,2&gt;100)</f>
        <v>63</v>
      </c>
      <c r="M28" s="233"/>
      <c r="N28" s="212"/>
      <c r="O28" s="212"/>
      <c r="P28" s="212"/>
      <c r="Q28" s="212"/>
      <c r="R28" s="212"/>
      <c r="S28" s="213"/>
      <c r="T28" s="232">
        <f>ROUND(T17*I28,2&gt;100)</f>
        <v>16</v>
      </c>
      <c r="U28" s="233"/>
      <c r="V28" s="212"/>
      <c r="W28" s="212"/>
      <c r="X28" s="212"/>
      <c r="Y28" s="212"/>
      <c r="Z28" s="212"/>
      <c r="AA28" s="213"/>
      <c r="AC28" s="6"/>
    </row>
    <row r="29" spans="1:29" ht="24.75" customHeight="1" thickBot="1">
      <c r="A29" s="247" t="s">
        <v>51</v>
      </c>
      <c r="B29" s="195"/>
      <c r="C29" s="195"/>
      <c r="D29" s="195"/>
      <c r="E29" s="195"/>
      <c r="F29" s="195"/>
      <c r="G29" s="195"/>
      <c r="H29" s="196"/>
      <c r="I29" s="239">
        <f>Foglio0!J33</f>
        <v>0</v>
      </c>
      <c r="J29" s="240"/>
      <c r="K29" s="240"/>
      <c r="L29" s="232">
        <f>ROUND(L17*I29,2)</f>
        <v>0</v>
      </c>
      <c r="M29" s="233"/>
      <c r="N29" s="212"/>
      <c r="O29" s="212"/>
      <c r="P29" s="212"/>
      <c r="Q29" s="212"/>
      <c r="R29" s="212"/>
      <c r="S29" s="213"/>
      <c r="T29" s="232">
        <f>ROUND(T17*I29,2)</f>
        <v>0</v>
      </c>
      <c r="U29" s="233"/>
      <c r="V29" s="212"/>
      <c r="W29" s="212"/>
      <c r="X29" s="212"/>
      <c r="Y29" s="212"/>
      <c r="Z29" s="212"/>
      <c r="AA29" s="213"/>
      <c r="AC29" s="6"/>
    </row>
    <row r="30" spans="1:29" ht="30" customHeight="1" thickBot="1">
      <c r="A30" s="244" t="s">
        <v>13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6"/>
      <c r="L30" s="241">
        <f>ROUND(L18+L19+L20+L21+L22+L23+L24+L25+L26+L27+L28+L29+P18+P19+P20+P21+P22+P23+P24+P25+P26+P27+P28+P29,2)</f>
        <v>5208</v>
      </c>
      <c r="M30" s="242"/>
      <c r="N30" s="242"/>
      <c r="O30" s="242"/>
      <c r="P30" s="242"/>
      <c r="Q30" s="242"/>
      <c r="R30" s="242"/>
      <c r="S30" s="243"/>
      <c r="T30" s="241">
        <f>ROUND(T18+T19+T20+T21+T22+T23+T24+T25+T26+T27+T28+T29+X18+X19+X20+X21+X22+X23+X24+X25+X26+X27+X28+X29,2)</f>
        <v>1302</v>
      </c>
      <c r="U30" s="242"/>
      <c r="V30" s="242"/>
      <c r="W30" s="242"/>
      <c r="X30" s="242"/>
      <c r="Y30" s="242"/>
      <c r="Z30" s="242"/>
      <c r="AA30" s="243"/>
      <c r="AC30" s="6"/>
    </row>
    <row r="31" ht="21" customHeight="1">
      <c r="AC31" s="6"/>
    </row>
    <row r="32" ht="21" customHeight="1">
      <c r="AC32" s="6"/>
    </row>
    <row r="33" ht="12.75">
      <c r="AC33" s="6"/>
    </row>
    <row r="34" ht="12.75">
      <c r="AC34" s="6"/>
    </row>
    <row r="35" ht="12.75">
      <c r="AC35" s="6"/>
    </row>
    <row r="36" ht="12.75">
      <c r="AC36" s="6"/>
    </row>
    <row r="37" ht="12.75">
      <c r="AC37" s="6"/>
    </row>
    <row r="38" ht="12.75">
      <c r="AC38" s="6"/>
    </row>
    <row r="39" ht="12.75">
      <c r="AC39" s="6"/>
    </row>
    <row r="40" ht="12.75">
      <c r="AC40" s="6"/>
    </row>
    <row r="41" ht="12.75">
      <c r="AC41" s="6"/>
    </row>
    <row r="42" ht="12.75">
      <c r="AC42" s="6"/>
    </row>
    <row r="43" ht="12.75">
      <c r="AC43" s="6"/>
    </row>
    <row r="44" ht="12.75">
      <c r="AC44" s="6"/>
    </row>
    <row r="45" ht="12.75">
      <c r="AC45" s="6"/>
    </row>
    <row r="46" ht="12.75">
      <c r="AC46" s="6"/>
    </row>
    <row r="47" ht="12.75">
      <c r="AC47" s="6"/>
    </row>
    <row r="48" ht="12.75">
      <c r="AC48" s="6"/>
    </row>
    <row r="49" ht="12.75">
      <c r="AC49" s="6"/>
    </row>
    <row r="50" ht="12.75">
      <c r="AC50" s="6"/>
    </row>
    <row r="51" ht="12.75">
      <c r="AC51" s="6"/>
    </row>
    <row r="52" ht="12.75">
      <c r="AC52" s="6"/>
    </row>
    <row r="53" ht="12.75">
      <c r="AC53" s="6"/>
    </row>
    <row r="54" ht="12.75">
      <c r="AC54" s="6"/>
    </row>
    <row r="55" ht="12.75">
      <c r="AC55" s="6"/>
    </row>
    <row r="56" ht="12.75">
      <c r="AC56" s="6"/>
    </row>
    <row r="57" ht="12.75">
      <c r="AC57" s="6"/>
    </row>
    <row r="58" ht="12.75">
      <c r="AC58" s="6"/>
    </row>
    <row r="59" ht="12.75">
      <c r="AC59" s="6"/>
    </row>
    <row r="60" ht="12.75">
      <c r="AC60" s="6"/>
    </row>
    <row r="61" ht="12.75">
      <c r="AC61" s="6"/>
    </row>
    <row r="62" ht="12.75">
      <c r="AC62" s="6"/>
    </row>
    <row r="63" ht="12.75">
      <c r="AC63" s="6"/>
    </row>
    <row r="64" ht="12.75">
      <c r="AC64" s="6"/>
    </row>
    <row r="65" ht="12.75">
      <c r="AC65" s="6"/>
    </row>
    <row r="66" ht="12.75">
      <c r="AC66" s="6"/>
    </row>
    <row r="67" ht="12.75">
      <c r="AC67" s="6"/>
    </row>
    <row r="68" ht="12.75">
      <c r="AC68" s="6"/>
    </row>
    <row r="69" ht="12.75">
      <c r="AC69" s="6"/>
    </row>
    <row r="70" ht="12.75">
      <c r="AC70" s="6"/>
    </row>
    <row r="71" ht="12.75">
      <c r="AC71" s="6"/>
    </row>
    <row r="72" ht="12.75">
      <c r="AC72" s="6"/>
    </row>
    <row r="73" ht="12.75">
      <c r="AC73" s="6"/>
    </row>
    <row r="74" ht="12.75">
      <c r="AC74" s="6"/>
    </row>
    <row r="75" ht="12.75">
      <c r="AC75" s="6"/>
    </row>
    <row r="76" ht="12.75">
      <c r="AC76" s="6"/>
    </row>
    <row r="77" ht="12.75">
      <c r="AC77" s="6"/>
    </row>
    <row r="78" ht="12.75">
      <c r="AC78" s="6"/>
    </row>
    <row r="79" ht="12.75">
      <c r="AC79" s="6"/>
    </row>
  </sheetData>
  <sheetProtection sheet="1" objects="1" scenarios="1"/>
  <mergeCells count="99">
    <mergeCell ref="L22:S22"/>
    <mergeCell ref="L23:S23"/>
    <mergeCell ref="L16:S16"/>
    <mergeCell ref="L17:S17"/>
    <mergeCell ref="L18:S18"/>
    <mergeCell ref="L19:S19"/>
    <mergeCell ref="L20:S20"/>
    <mergeCell ref="L21:S21"/>
    <mergeCell ref="A5:F5"/>
    <mergeCell ref="V5:AA5"/>
    <mergeCell ref="B12:H12"/>
    <mergeCell ref="I12:N12"/>
    <mergeCell ref="O12:S12"/>
    <mergeCell ref="T12:Z12"/>
    <mergeCell ref="P7:T7"/>
    <mergeCell ref="U9:AA9"/>
    <mergeCell ref="P8:T8"/>
    <mergeCell ref="U7:AA7"/>
    <mergeCell ref="A1:AA1"/>
    <mergeCell ref="A2:I2"/>
    <mergeCell ref="S2:AA2"/>
    <mergeCell ref="O11:S11"/>
    <mergeCell ref="U8:AA8"/>
    <mergeCell ref="A9:E9"/>
    <mergeCell ref="F9:J9"/>
    <mergeCell ref="K9:O9"/>
    <mergeCell ref="G5:U5"/>
    <mergeCell ref="U6:AA6"/>
    <mergeCell ref="T15:AA15"/>
    <mergeCell ref="A17:K17"/>
    <mergeCell ref="A18:H18"/>
    <mergeCell ref="I19:K19"/>
    <mergeCell ref="I18:K18"/>
    <mergeCell ref="L15:S15"/>
    <mergeCell ref="T16:AA16"/>
    <mergeCell ref="T17:AA17"/>
    <mergeCell ref="A27:H27"/>
    <mergeCell ref="A23:H23"/>
    <mergeCell ref="A24:H24"/>
    <mergeCell ref="A19:H19"/>
    <mergeCell ref="A20:H20"/>
    <mergeCell ref="A25:H25"/>
    <mergeCell ref="A26:H26"/>
    <mergeCell ref="A22:H22"/>
    <mergeCell ref="A21:H21"/>
    <mergeCell ref="B11:H11"/>
    <mergeCell ref="G10:U10"/>
    <mergeCell ref="I11:N11"/>
    <mergeCell ref="B10:F10"/>
    <mergeCell ref="K7:O7"/>
    <mergeCell ref="P6:T6"/>
    <mergeCell ref="L30:S30"/>
    <mergeCell ref="T11:Z11"/>
    <mergeCell ref="V10:Z10"/>
    <mergeCell ref="A16:K16"/>
    <mergeCell ref="L24:S24"/>
    <mergeCell ref="L25:S25"/>
    <mergeCell ref="L27:S27"/>
    <mergeCell ref="L28:S28"/>
    <mergeCell ref="I25:K25"/>
    <mergeCell ref="I29:K29"/>
    <mergeCell ref="P9:T9"/>
    <mergeCell ref="A6:E6"/>
    <mergeCell ref="F6:J6"/>
    <mergeCell ref="K6:O6"/>
    <mergeCell ref="A8:E8"/>
    <mergeCell ref="F8:J8"/>
    <mergeCell ref="K8:O8"/>
    <mergeCell ref="F7:J7"/>
    <mergeCell ref="T30:AA30"/>
    <mergeCell ref="A30:K30"/>
    <mergeCell ref="I28:K28"/>
    <mergeCell ref="I26:K26"/>
    <mergeCell ref="I27:K27"/>
    <mergeCell ref="L26:S26"/>
    <mergeCell ref="A28:H28"/>
    <mergeCell ref="A29:H29"/>
    <mergeCell ref="T27:AA27"/>
    <mergeCell ref="T28:AA28"/>
    <mergeCell ref="T24:AA24"/>
    <mergeCell ref="T25:AA25"/>
    <mergeCell ref="T26:AA26"/>
    <mergeCell ref="A4:AA4"/>
    <mergeCell ref="A7:E7"/>
    <mergeCell ref="I20:K20"/>
    <mergeCell ref="I21:K21"/>
    <mergeCell ref="I22:K22"/>
    <mergeCell ref="I23:K23"/>
    <mergeCell ref="I24:K24"/>
    <mergeCell ref="T29:AA29"/>
    <mergeCell ref="L13:AA13"/>
    <mergeCell ref="L14:AA14"/>
    <mergeCell ref="L29:S29"/>
    <mergeCell ref="T18:AA18"/>
    <mergeCell ref="T19:AA19"/>
    <mergeCell ref="T20:AA20"/>
    <mergeCell ref="T21:AA21"/>
    <mergeCell ref="T22:AA22"/>
    <mergeCell ref="T23:AA23"/>
  </mergeCells>
  <conditionalFormatting sqref="A8:T8 V10:Z10 B10:F10 V5:Y5">
    <cfRule type="cellIs" priority="1" dxfId="0" operator="greaterThan" stopIfTrue="1">
      <formula>0</formula>
    </cfRule>
  </conditionalFormatting>
  <conditionalFormatting sqref="B11:H12">
    <cfRule type="cellIs" priority="2" dxfId="1" operator="greaterThan" stopIfTrue="1">
      <formula>0</formula>
    </cfRule>
  </conditionalFormatting>
  <printOptions/>
  <pageMargins left="0.3937007874015748" right="0" top="0.5905511811023623" bottom="0.1968503937007874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C81"/>
  <sheetViews>
    <sheetView workbookViewId="0" topLeftCell="A1">
      <selection activeCell="L29" sqref="L29:S29"/>
    </sheetView>
  </sheetViews>
  <sheetFormatPr defaultColWidth="9.140625" defaultRowHeight="12.75"/>
  <cols>
    <col min="1" max="10" width="3.7109375" style="0" customWidth="1"/>
    <col min="11" max="11" width="2.57421875" style="0" customWidth="1"/>
    <col min="12" max="18" width="3.7109375" style="0" customWidth="1"/>
    <col min="19" max="19" width="4.8515625" style="0" customWidth="1"/>
    <col min="20" max="34" width="3.7109375" style="0" customWidth="1"/>
  </cols>
  <sheetData>
    <row r="1" spans="1:29" ht="43.5" customHeight="1" thickBot="1">
      <c r="A1" s="284" t="s">
        <v>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6"/>
      <c r="AC1" s="6"/>
    </row>
    <row r="2" spans="1:29" ht="24.75" customHeight="1" thickBot="1">
      <c r="A2" s="287" t="s">
        <v>0</v>
      </c>
      <c r="B2" s="288"/>
      <c r="C2" s="288"/>
      <c r="D2" s="288"/>
      <c r="E2" s="289"/>
      <c r="F2" s="289"/>
      <c r="G2" s="289"/>
      <c r="H2" s="289"/>
      <c r="I2" s="290"/>
      <c r="J2" s="340" t="s">
        <v>110</v>
      </c>
      <c r="K2" s="341"/>
      <c r="L2" s="341"/>
      <c r="M2" s="341"/>
      <c r="N2" s="341"/>
      <c r="O2" s="341"/>
      <c r="P2" s="341"/>
      <c r="Q2" s="341"/>
      <c r="R2" s="342"/>
      <c r="S2" s="291" t="str">
        <f>Foglio0!D23</f>
        <v>2010/2011</v>
      </c>
      <c r="T2" s="292"/>
      <c r="U2" s="292"/>
      <c r="V2" s="293"/>
      <c r="W2" s="293"/>
      <c r="X2" s="293"/>
      <c r="Y2" s="293"/>
      <c r="Z2" s="293"/>
      <c r="AA2" s="294"/>
      <c r="AC2" s="6"/>
    </row>
    <row r="3" spans="1:29" ht="21" customHeight="1" thickBot="1">
      <c r="A3" s="304" t="s">
        <v>114</v>
      </c>
      <c r="B3" s="304"/>
      <c r="C3" s="304"/>
      <c r="D3" s="304"/>
      <c r="E3" s="219"/>
      <c r="F3" s="219"/>
      <c r="G3" s="301" t="s">
        <v>87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5">
        <v>0</v>
      </c>
      <c r="W3" s="305"/>
      <c r="X3" s="305"/>
      <c r="Y3" s="305"/>
      <c r="Z3" s="219"/>
      <c r="AA3" s="219"/>
      <c r="AC3" s="6"/>
    </row>
    <row r="4" spans="1:29" ht="18.75" customHeight="1" thickBot="1">
      <c r="A4" s="400" t="s">
        <v>127</v>
      </c>
      <c r="B4" s="400"/>
      <c r="C4" s="400"/>
      <c r="D4" s="400"/>
      <c r="E4" s="400"/>
      <c r="F4" s="400"/>
      <c r="G4" s="400"/>
      <c r="H4" s="400"/>
      <c r="I4" s="400"/>
      <c r="J4" s="400" t="s">
        <v>128</v>
      </c>
      <c r="K4" s="400"/>
      <c r="L4" s="400"/>
      <c r="M4" s="400"/>
      <c r="N4" s="400"/>
      <c r="O4" s="400"/>
      <c r="P4" s="400"/>
      <c r="Q4" s="400"/>
      <c r="R4" s="400"/>
      <c r="S4" s="400" t="s">
        <v>111</v>
      </c>
      <c r="T4" s="400"/>
      <c r="U4" s="400"/>
      <c r="V4" s="400"/>
      <c r="W4" s="400"/>
      <c r="X4" s="400"/>
      <c r="Y4" s="400"/>
      <c r="Z4" s="400"/>
      <c r="AA4" s="400"/>
      <c r="AC4" s="6"/>
    </row>
    <row r="5" spans="1:29" ht="24.75" customHeight="1" thickBot="1">
      <c r="A5" s="217">
        <v>802</v>
      </c>
      <c r="B5" s="217"/>
      <c r="C5" s="217"/>
      <c r="D5" s="217"/>
      <c r="E5" s="217"/>
      <c r="F5" s="217"/>
      <c r="G5" s="217"/>
      <c r="H5" s="217"/>
      <c r="I5" s="217"/>
      <c r="J5" s="217">
        <v>857</v>
      </c>
      <c r="K5" s="217"/>
      <c r="L5" s="217"/>
      <c r="M5" s="217"/>
      <c r="N5" s="217"/>
      <c r="O5" s="217"/>
      <c r="P5" s="217"/>
      <c r="Q5" s="217"/>
      <c r="R5" s="217"/>
      <c r="S5" s="217">
        <v>4056</v>
      </c>
      <c r="T5" s="217"/>
      <c r="U5" s="217"/>
      <c r="V5" s="217"/>
      <c r="W5" s="217"/>
      <c r="X5" s="217"/>
      <c r="Y5" s="217"/>
      <c r="Z5" s="217"/>
      <c r="AA5" s="217"/>
      <c r="AC5" s="6"/>
    </row>
    <row r="6" spans="1:29" ht="30.75" thickBot="1">
      <c r="A6" s="399" t="s">
        <v>135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70"/>
      <c r="AC6" s="6"/>
    </row>
    <row r="7" spans="7:29" ht="23.25" customHeight="1" thickBot="1">
      <c r="G7" s="44"/>
      <c r="H7" s="44"/>
      <c r="I7" s="44"/>
      <c r="J7" s="44"/>
      <c r="K7" s="44"/>
      <c r="L7" s="44"/>
      <c r="M7" s="44"/>
      <c r="N7" s="44"/>
      <c r="O7" s="396" t="s">
        <v>112</v>
      </c>
      <c r="P7" s="396"/>
      <c r="Q7" s="396"/>
      <c r="R7" s="396"/>
      <c r="S7" s="396"/>
      <c r="T7" s="396"/>
      <c r="U7" s="396" t="s">
        <v>113</v>
      </c>
      <c r="V7" s="397"/>
      <c r="W7" s="397"/>
      <c r="X7" s="398"/>
      <c r="Y7" s="398"/>
      <c r="Z7" s="398"/>
      <c r="AA7" s="398"/>
      <c r="AC7" s="6"/>
    </row>
    <row r="8" spans="1:29" ht="27" thickBot="1">
      <c r="A8" s="335" t="s">
        <v>93</v>
      </c>
      <c r="B8" s="336"/>
      <c r="C8" s="336"/>
      <c r="D8" s="336"/>
      <c r="E8" s="336"/>
      <c r="F8" s="336"/>
      <c r="G8" s="336"/>
      <c r="H8" s="336"/>
      <c r="I8" s="336"/>
      <c r="J8" s="336"/>
      <c r="K8" s="343"/>
      <c r="L8" s="322">
        <v>0</v>
      </c>
      <c r="M8" s="264"/>
      <c r="N8" s="265"/>
      <c r="O8" s="326">
        <f>ROUND((A5*L8)/12*8,2)</f>
        <v>0</v>
      </c>
      <c r="P8" s="327"/>
      <c r="Q8" s="327"/>
      <c r="R8" s="327"/>
      <c r="S8" s="327"/>
      <c r="T8" s="328"/>
      <c r="U8" s="312">
        <f>ROUND((O8*Foglio0!E3)/Foglio0!F20,2)</f>
        <v>0</v>
      </c>
      <c r="V8" s="313"/>
      <c r="W8" s="313"/>
      <c r="X8" s="313"/>
      <c r="Y8" s="313"/>
      <c r="Z8" s="313"/>
      <c r="AA8" s="314"/>
      <c r="AC8" s="6"/>
    </row>
    <row r="9" spans="1:29" ht="27" thickBot="1">
      <c r="A9" s="335" t="s">
        <v>94</v>
      </c>
      <c r="B9" s="336"/>
      <c r="C9" s="336"/>
      <c r="D9" s="336"/>
      <c r="E9" s="336"/>
      <c r="F9" s="336"/>
      <c r="G9" s="336"/>
      <c r="H9" s="336"/>
      <c r="I9" s="336"/>
      <c r="J9" s="336"/>
      <c r="K9" s="337"/>
      <c r="L9" s="322">
        <v>0</v>
      </c>
      <c r="M9" s="338"/>
      <c r="N9" s="339"/>
      <c r="O9" s="326">
        <f>ROUND((A5*L9)/12*8,2)</f>
        <v>0</v>
      </c>
      <c r="P9" s="327"/>
      <c r="Q9" s="327"/>
      <c r="R9" s="327"/>
      <c r="S9" s="327"/>
      <c r="T9" s="328"/>
      <c r="U9" s="312">
        <f>ROUND((O9*Foglio0!E3)/Foglio0!F20,2)</f>
        <v>0</v>
      </c>
      <c r="V9" s="313"/>
      <c r="W9" s="313"/>
      <c r="X9" s="313"/>
      <c r="Y9" s="313"/>
      <c r="Z9" s="313"/>
      <c r="AA9" s="314"/>
      <c r="AC9" s="6"/>
    </row>
    <row r="10" spans="1:29" ht="27" thickBot="1">
      <c r="A10" s="335" t="s">
        <v>95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7"/>
      <c r="L10" s="322">
        <v>42</v>
      </c>
      <c r="M10" s="264"/>
      <c r="N10" s="265"/>
      <c r="O10" s="326">
        <f>ROUND((A5*L10)/12*8,2)</f>
        <v>22456</v>
      </c>
      <c r="P10" s="327"/>
      <c r="Q10" s="327"/>
      <c r="R10" s="327"/>
      <c r="S10" s="327"/>
      <c r="T10" s="328"/>
      <c r="U10" s="312">
        <f>ROUND((O10*Foglio0!E3)/Foglio0!F20,2)</f>
        <v>16922.38</v>
      </c>
      <c r="V10" s="313"/>
      <c r="W10" s="313"/>
      <c r="X10" s="313"/>
      <c r="Y10" s="313"/>
      <c r="Z10" s="313"/>
      <c r="AA10" s="314"/>
      <c r="AC10" s="6"/>
    </row>
    <row r="11" spans="1:29" ht="24" thickBot="1">
      <c r="A11" s="375" t="s">
        <v>96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7"/>
      <c r="L11" s="388">
        <v>0</v>
      </c>
      <c r="M11" s="389"/>
      <c r="N11" s="390"/>
      <c r="O11" s="326">
        <f>ROUND((A5*L11)/12*8,2)</f>
        <v>0</v>
      </c>
      <c r="P11" s="327"/>
      <c r="Q11" s="327"/>
      <c r="R11" s="327"/>
      <c r="S11" s="327"/>
      <c r="T11" s="328"/>
      <c r="U11" s="312">
        <f>ROUND((O11*Foglio0!E3)/Foglio0!F20,2)</f>
        <v>0</v>
      </c>
      <c r="V11" s="313"/>
      <c r="W11" s="313"/>
      <c r="X11" s="313"/>
      <c r="Y11" s="313"/>
      <c r="Z11" s="313"/>
      <c r="AA11" s="314"/>
      <c r="AC11" s="6"/>
    </row>
    <row r="12" spans="1:29" ht="27" customHeight="1" thickBot="1">
      <c r="A12" s="378"/>
      <c r="B12" s="379"/>
      <c r="C12" s="379"/>
      <c r="D12" s="379"/>
      <c r="E12" s="379"/>
      <c r="F12" s="379"/>
      <c r="G12" s="379"/>
      <c r="H12" s="379"/>
      <c r="I12" s="379"/>
      <c r="J12" s="379"/>
      <c r="K12" s="380"/>
      <c r="L12" s="391"/>
      <c r="M12" s="392"/>
      <c r="N12" s="393"/>
      <c r="O12" s="326">
        <f>ROUND((J5*L11)/12*8,2)</f>
        <v>0</v>
      </c>
      <c r="P12" s="327"/>
      <c r="Q12" s="327"/>
      <c r="R12" s="327"/>
      <c r="S12" s="327"/>
      <c r="T12" s="328"/>
      <c r="U12" s="312">
        <f>ROUND((O12*Foglio0!E3)/Foglio0!F20,2)</f>
        <v>0</v>
      </c>
      <c r="V12" s="313"/>
      <c r="W12" s="313"/>
      <c r="X12" s="313"/>
      <c r="Y12" s="313"/>
      <c r="Z12" s="313"/>
      <c r="AA12" s="314"/>
      <c r="AC12" s="6"/>
    </row>
    <row r="13" spans="1:29" ht="16.5" customHeight="1" thickBot="1">
      <c r="A13" s="375" t="s">
        <v>90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5"/>
      <c r="L13" s="322">
        <v>0</v>
      </c>
      <c r="M13" s="264"/>
      <c r="N13" s="265"/>
      <c r="O13" s="385">
        <f>ROUND((L13*Foglio0!B47),2&gt;100)*A5/12*8</f>
        <v>0</v>
      </c>
      <c r="P13" s="386"/>
      <c r="Q13" s="386"/>
      <c r="R13" s="386"/>
      <c r="S13" s="386"/>
      <c r="T13" s="387"/>
      <c r="U13" s="329">
        <f>ROUND((O13*Foglio0!E3)/Foglio0!F20,2)</f>
        <v>0</v>
      </c>
      <c r="V13" s="330"/>
      <c r="W13" s="330"/>
      <c r="X13" s="330"/>
      <c r="Y13" s="330"/>
      <c r="Z13" s="330"/>
      <c r="AA13" s="331"/>
      <c r="AC13" s="6"/>
    </row>
    <row r="14" spans="1:29" ht="11.25" customHeight="1" thickBot="1">
      <c r="A14" s="382" t="s">
        <v>91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4"/>
      <c r="L14" s="381"/>
      <c r="M14" s="264"/>
      <c r="N14" s="265"/>
      <c r="O14" s="332"/>
      <c r="P14" s="333"/>
      <c r="Q14" s="333"/>
      <c r="R14" s="333"/>
      <c r="S14" s="333"/>
      <c r="T14" s="334"/>
      <c r="U14" s="332"/>
      <c r="V14" s="333"/>
      <c r="W14" s="333"/>
      <c r="X14" s="333"/>
      <c r="Y14" s="333"/>
      <c r="Z14" s="333"/>
      <c r="AA14" s="334"/>
      <c r="AC14" s="6"/>
    </row>
    <row r="15" spans="1:29" ht="27" thickBot="1">
      <c r="A15" s="335" t="s">
        <v>89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7"/>
      <c r="L15" s="322">
        <v>14</v>
      </c>
      <c r="M15" s="264"/>
      <c r="N15" s="265"/>
      <c r="O15" s="326">
        <f>ROUND((A5*L15)/12*8,2)</f>
        <v>7485.33</v>
      </c>
      <c r="P15" s="327"/>
      <c r="Q15" s="327"/>
      <c r="R15" s="327"/>
      <c r="S15" s="327"/>
      <c r="T15" s="328"/>
      <c r="U15" s="312">
        <f>ROUND((O15*Foglio0!E3)/Foglio0!F20,2)</f>
        <v>5640.79</v>
      </c>
      <c r="V15" s="313"/>
      <c r="W15" s="313"/>
      <c r="X15" s="313"/>
      <c r="Y15" s="313"/>
      <c r="Z15" s="313"/>
      <c r="AA15" s="314"/>
      <c r="AC15" s="6"/>
    </row>
    <row r="16" spans="1:29" ht="27" thickBot="1">
      <c r="A16" s="335" t="s">
        <v>88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7"/>
      <c r="L16" s="322">
        <v>1</v>
      </c>
      <c r="M16" s="264"/>
      <c r="N16" s="265"/>
      <c r="O16" s="326">
        <f>ROUND((S5*L16)/12*8,2)</f>
        <v>2704</v>
      </c>
      <c r="P16" s="327"/>
      <c r="Q16" s="327"/>
      <c r="R16" s="327"/>
      <c r="S16" s="327"/>
      <c r="T16" s="328"/>
      <c r="U16" s="312">
        <f>ROUND((O16*Foglio0!E3)/Foglio0!F20,2)</f>
        <v>2037.68</v>
      </c>
      <c r="V16" s="313"/>
      <c r="W16" s="313"/>
      <c r="X16" s="313"/>
      <c r="Y16" s="313"/>
      <c r="Z16" s="313"/>
      <c r="AA16" s="314"/>
      <c r="AC16" s="6"/>
    </row>
    <row r="17" spans="1:29" ht="34.5" thickBot="1">
      <c r="A17" s="349" t="s">
        <v>132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1">
        <f>ROUND(L8+L9+L10+L11+L15,2)</f>
        <v>56</v>
      </c>
      <c r="M17" s="352"/>
      <c r="N17" s="353"/>
      <c r="O17" s="354">
        <f>ROUND(O8+O9+O10+O11+O12+O13+O15+O16,2)</f>
        <v>32645.33</v>
      </c>
      <c r="P17" s="355"/>
      <c r="Q17" s="355"/>
      <c r="R17" s="355"/>
      <c r="S17" s="355"/>
      <c r="T17" s="356"/>
      <c r="U17" s="323">
        <f>ROUND(U8+U9+U10+U11+U12+U13+U15+U16,2)</f>
        <v>24600.85</v>
      </c>
      <c r="V17" s="324"/>
      <c r="W17" s="324"/>
      <c r="X17" s="324"/>
      <c r="Y17" s="324"/>
      <c r="Z17" s="324"/>
      <c r="AA17" s="325"/>
      <c r="AC17" s="6"/>
    </row>
    <row r="18" spans="1:29" ht="24" thickBot="1">
      <c r="A18" s="346" t="s">
        <v>122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8"/>
      <c r="Q18" s="315" t="s">
        <v>100</v>
      </c>
      <c r="R18" s="316"/>
      <c r="S18" s="316"/>
      <c r="T18" s="317"/>
      <c r="U18" s="312">
        <f>ROUND('Ind. Direz.DSGA e SOST.'!H38,2)</f>
        <v>1920.53</v>
      </c>
      <c r="V18" s="313"/>
      <c r="W18" s="313"/>
      <c r="X18" s="313"/>
      <c r="Y18" s="313"/>
      <c r="Z18" s="313"/>
      <c r="AA18" s="314"/>
      <c r="AC18" s="6"/>
    </row>
    <row r="19" spans="1:29" ht="41.25" customHeight="1" thickBot="1">
      <c r="A19" s="366" t="s">
        <v>13</v>
      </c>
      <c r="B19" s="367"/>
      <c r="C19" s="367"/>
      <c r="D19" s="367"/>
      <c r="E19" s="367"/>
      <c r="F19" s="367"/>
      <c r="G19" s="367"/>
      <c r="H19" s="367"/>
      <c r="I19" s="367"/>
      <c r="J19" s="367"/>
      <c r="K19" s="208"/>
      <c r="L19" s="208"/>
      <c r="M19" s="208"/>
      <c r="N19" s="208"/>
      <c r="O19" s="209"/>
      <c r="P19" s="368">
        <f>ROUND(U17-U18,2)</f>
        <v>22680.32</v>
      </c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70"/>
      <c r="AC19" s="6"/>
    </row>
    <row r="20" spans="1:29" ht="23.25" customHeight="1" thickBot="1">
      <c r="A20" s="344">
        <v>0.8</v>
      </c>
      <c r="B20" s="345"/>
      <c r="C20" s="371" t="s">
        <v>74</v>
      </c>
      <c r="D20" s="372"/>
      <c r="E20" s="372"/>
      <c r="F20" s="372"/>
      <c r="G20" s="274" t="s">
        <v>73</v>
      </c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6"/>
      <c r="V20" s="344">
        <v>0.2</v>
      </c>
      <c r="W20" s="373"/>
      <c r="X20" s="371" t="s">
        <v>71</v>
      </c>
      <c r="Y20" s="374"/>
      <c r="Z20" s="374"/>
      <c r="AA20" s="374"/>
      <c r="AC20" s="6"/>
    </row>
    <row r="21" spans="1:29" ht="30.75" customHeight="1" thickBot="1">
      <c r="A21" s="41"/>
      <c r="B21" s="359">
        <f>ROUND(P19*A20,2)</f>
        <v>18144.26</v>
      </c>
      <c r="C21" s="360"/>
      <c r="D21" s="360"/>
      <c r="E21" s="360"/>
      <c r="F21" s="360"/>
      <c r="G21" s="361"/>
      <c r="H21" s="362"/>
      <c r="I21" s="363"/>
      <c r="J21" s="277" t="s">
        <v>74</v>
      </c>
      <c r="K21" s="169"/>
      <c r="L21" s="169"/>
      <c r="M21" s="169"/>
      <c r="N21" s="170"/>
      <c r="O21" s="295" t="s">
        <v>75</v>
      </c>
      <c r="P21" s="296"/>
      <c r="Q21" s="296"/>
      <c r="R21" s="296"/>
      <c r="S21" s="297"/>
      <c r="T21" s="318">
        <f>ROUND(P19-B21,2)</f>
        <v>4536.06</v>
      </c>
      <c r="U21" s="319"/>
      <c r="V21" s="320"/>
      <c r="W21" s="320"/>
      <c r="X21" s="320"/>
      <c r="Y21" s="320"/>
      <c r="Z21" s="321"/>
      <c r="AA21" s="27"/>
      <c r="AC21" s="6"/>
    </row>
    <row r="22" spans="1:29" ht="30.75" customHeight="1" thickBot="1">
      <c r="A22" s="35"/>
      <c r="B22" s="359">
        <f>ROUND(V3*A20,2)</f>
        <v>0</v>
      </c>
      <c r="C22" s="360"/>
      <c r="D22" s="360"/>
      <c r="E22" s="360"/>
      <c r="F22" s="360"/>
      <c r="G22" s="361"/>
      <c r="H22" s="362"/>
      <c r="I22" s="363"/>
      <c r="J22" s="277" t="s">
        <v>74</v>
      </c>
      <c r="K22" s="169"/>
      <c r="L22" s="169"/>
      <c r="M22" s="169"/>
      <c r="N22" s="170"/>
      <c r="O22" s="295" t="s">
        <v>75</v>
      </c>
      <c r="P22" s="296"/>
      <c r="Q22" s="296"/>
      <c r="R22" s="296"/>
      <c r="S22" s="297"/>
      <c r="T22" s="318">
        <f>ROUND(V3-B22,2)</f>
        <v>0</v>
      </c>
      <c r="U22" s="319"/>
      <c r="V22" s="320"/>
      <c r="W22" s="320"/>
      <c r="X22" s="320"/>
      <c r="Y22" s="320"/>
      <c r="Z22" s="321"/>
      <c r="AA22" s="27"/>
      <c r="AC22" s="6"/>
    </row>
    <row r="23" spans="1:29" ht="5.25" customHeight="1" thickBot="1">
      <c r="A23" s="6"/>
      <c r="B23" s="40"/>
      <c r="C23" s="33"/>
      <c r="D23" s="29"/>
      <c r="E23" s="29"/>
      <c r="F23" s="34"/>
      <c r="G23" s="35"/>
      <c r="H23" s="32"/>
      <c r="I23" s="34"/>
      <c r="J23" s="34"/>
      <c r="K23" s="34"/>
      <c r="L23" s="35"/>
      <c r="M23" s="32"/>
      <c r="N23" s="34"/>
      <c r="O23" s="34"/>
      <c r="P23" s="34"/>
      <c r="Q23" s="35"/>
      <c r="R23" s="32"/>
      <c r="S23" s="34"/>
      <c r="T23" s="34"/>
      <c r="U23" s="34"/>
      <c r="V23" s="36"/>
      <c r="W23" s="37"/>
      <c r="X23" s="38"/>
      <c r="Y23" s="38"/>
      <c r="Z23" s="38"/>
      <c r="AA23" s="39"/>
      <c r="AC23" s="6"/>
    </row>
    <row r="24" spans="1:29" ht="25.5" thickBot="1">
      <c r="A24" s="6"/>
      <c r="B24" s="35"/>
      <c r="C24" s="32"/>
      <c r="D24" s="34"/>
      <c r="E24" s="34"/>
      <c r="F24" s="34"/>
      <c r="G24" s="35"/>
      <c r="H24" s="32"/>
      <c r="I24" s="34"/>
      <c r="J24" s="34"/>
      <c r="K24" s="34"/>
      <c r="L24" s="234" t="s">
        <v>53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70"/>
      <c r="AC24" s="6"/>
    </row>
    <row r="25" spans="1:29" ht="25.5" thickBot="1">
      <c r="A25" s="6"/>
      <c r="B25" s="35"/>
      <c r="C25" s="32"/>
      <c r="D25" s="34"/>
      <c r="E25" s="34"/>
      <c r="F25" s="34"/>
      <c r="G25" s="35"/>
      <c r="H25" s="32"/>
      <c r="I25" s="34"/>
      <c r="J25" s="34"/>
      <c r="K25" s="34"/>
      <c r="L25" s="235">
        <f>Foglio0!D26</f>
        <v>2011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70"/>
      <c r="AC25" s="6"/>
    </row>
    <row r="26" spans="1:29" ht="19.5" customHeight="1" thickBot="1">
      <c r="A26" s="6"/>
      <c r="B26" s="35"/>
      <c r="C26" s="32"/>
      <c r="D26" s="34"/>
      <c r="E26" s="34"/>
      <c r="F26" s="34"/>
      <c r="G26" s="35"/>
      <c r="H26" s="32"/>
      <c r="I26" s="34"/>
      <c r="J26" s="34"/>
      <c r="K26" s="34"/>
      <c r="L26" s="279" t="s">
        <v>74</v>
      </c>
      <c r="M26" s="280"/>
      <c r="N26" s="280"/>
      <c r="O26" s="280"/>
      <c r="P26" s="280"/>
      <c r="Q26" s="280"/>
      <c r="R26" s="280"/>
      <c r="S26" s="281"/>
      <c r="T26" s="279" t="s">
        <v>76</v>
      </c>
      <c r="U26" s="280"/>
      <c r="V26" s="280"/>
      <c r="W26" s="280"/>
      <c r="X26" s="280"/>
      <c r="Y26" s="280"/>
      <c r="Z26" s="280"/>
      <c r="AA26" s="281"/>
      <c r="AC26" s="6"/>
    </row>
    <row r="27" spans="1:29" ht="30.75" customHeight="1" thickBot="1">
      <c r="A27" s="266" t="s">
        <v>123</v>
      </c>
      <c r="B27" s="267"/>
      <c r="C27" s="267"/>
      <c r="D27" s="267"/>
      <c r="E27" s="267"/>
      <c r="F27" s="267"/>
      <c r="G27" s="267"/>
      <c r="H27" s="268"/>
      <c r="I27" s="268"/>
      <c r="J27" s="268"/>
      <c r="K27" s="269"/>
      <c r="L27" s="310">
        <f>ROUND(B21,2)</f>
        <v>18144.26</v>
      </c>
      <c r="M27" s="311"/>
      <c r="N27" s="311"/>
      <c r="O27" s="311"/>
      <c r="P27" s="212"/>
      <c r="Q27" s="212"/>
      <c r="R27" s="212"/>
      <c r="S27" s="213"/>
      <c r="T27" s="310">
        <f>ROUND(T21,2)</f>
        <v>4536.06</v>
      </c>
      <c r="U27" s="311"/>
      <c r="V27" s="311"/>
      <c r="W27" s="311"/>
      <c r="X27" s="212"/>
      <c r="Y27" s="212"/>
      <c r="Z27" s="212"/>
      <c r="AA27" s="213"/>
      <c r="AC27" s="6"/>
    </row>
    <row r="28" spans="1:29" ht="24.75" customHeight="1" thickBot="1">
      <c r="A28" s="247" t="s">
        <v>49</v>
      </c>
      <c r="B28" s="195"/>
      <c r="C28" s="195"/>
      <c r="D28" s="195"/>
      <c r="E28" s="195"/>
      <c r="F28" s="195"/>
      <c r="G28" s="195"/>
      <c r="H28" s="196"/>
      <c r="I28" s="239" t="s">
        <v>85</v>
      </c>
      <c r="J28" s="240"/>
      <c r="K28" s="240"/>
      <c r="L28" s="232">
        <f>ROUND(L27-L29-L30-L31,2)</f>
        <v>12033.37</v>
      </c>
      <c r="M28" s="233"/>
      <c r="N28" s="212"/>
      <c r="O28" s="212"/>
      <c r="P28" s="212"/>
      <c r="Q28" s="212"/>
      <c r="R28" s="212"/>
      <c r="S28" s="213"/>
      <c r="T28" s="232">
        <f>ROUND(T27-T29-T30-T31,2)</f>
        <v>3008.34</v>
      </c>
      <c r="U28" s="233"/>
      <c r="V28" s="212"/>
      <c r="W28" s="212"/>
      <c r="X28" s="212"/>
      <c r="Y28" s="212"/>
      <c r="Z28" s="212"/>
      <c r="AA28" s="213"/>
      <c r="AC28" s="6"/>
    </row>
    <row r="29" spans="1:29" ht="24.75" customHeight="1" thickBot="1">
      <c r="A29" s="247" t="s">
        <v>80</v>
      </c>
      <c r="B29" s="195"/>
      <c r="C29" s="195"/>
      <c r="D29" s="195"/>
      <c r="E29" s="195"/>
      <c r="F29" s="195"/>
      <c r="G29" s="195"/>
      <c r="H29" s="196"/>
      <c r="I29" s="357">
        <f>Foglio0!C7</f>
        <v>0.088</v>
      </c>
      <c r="J29" s="358"/>
      <c r="K29" s="358"/>
      <c r="L29" s="232">
        <f>ROUND(L27*I29,2)</f>
        <v>1596.69</v>
      </c>
      <c r="M29" s="233"/>
      <c r="N29" s="212"/>
      <c r="O29" s="212"/>
      <c r="P29" s="212"/>
      <c r="Q29" s="212"/>
      <c r="R29" s="212"/>
      <c r="S29" s="213"/>
      <c r="T29" s="232">
        <f>ROUND(T27*I29,2)</f>
        <v>399.17</v>
      </c>
      <c r="U29" s="233"/>
      <c r="V29" s="212"/>
      <c r="W29" s="212"/>
      <c r="X29" s="212"/>
      <c r="Y29" s="212"/>
      <c r="Z29" s="212"/>
      <c r="AA29" s="213"/>
      <c r="AC29" s="6"/>
    </row>
    <row r="30" spans="1:29" ht="24.75" customHeight="1" thickBot="1">
      <c r="A30" s="247" t="s">
        <v>81</v>
      </c>
      <c r="B30" s="195"/>
      <c r="C30" s="195"/>
      <c r="D30" s="195"/>
      <c r="E30" s="195"/>
      <c r="F30" s="195"/>
      <c r="G30" s="195"/>
      <c r="H30" s="196"/>
      <c r="I30" s="357">
        <f>Foglio0!H7</f>
        <v>0.0035</v>
      </c>
      <c r="J30" s="358"/>
      <c r="K30" s="358"/>
      <c r="L30" s="232">
        <f>ROUND(L27*I30,2)</f>
        <v>63.5</v>
      </c>
      <c r="M30" s="233"/>
      <c r="N30" s="212"/>
      <c r="O30" s="212"/>
      <c r="P30" s="212"/>
      <c r="Q30" s="212"/>
      <c r="R30" s="212"/>
      <c r="S30" s="213"/>
      <c r="T30" s="232">
        <f>ROUND(T27*I30,2)</f>
        <v>15.88</v>
      </c>
      <c r="U30" s="233"/>
      <c r="V30" s="212"/>
      <c r="W30" s="212"/>
      <c r="X30" s="212"/>
      <c r="Y30" s="212"/>
      <c r="Z30" s="212"/>
      <c r="AA30" s="213"/>
      <c r="AC30" s="6"/>
    </row>
    <row r="31" spans="1:29" ht="24.75" customHeight="1" thickBot="1">
      <c r="A31" s="247" t="s">
        <v>79</v>
      </c>
      <c r="B31" s="195"/>
      <c r="C31" s="195"/>
      <c r="D31" s="195"/>
      <c r="E31" s="195"/>
      <c r="F31" s="195"/>
      <c r="G31" s="195"/>
      <c r="H31" s="196"/>
      <c r="I31" s="357">
        <f>Foglio0!D29</f>
        <v>0.27</v>
      </c>
      <c r="J31" s="358"/>
      <c r="K31" s="358"/>
      <c r="L31" s="232">
        <f>ROUND((L27-L29-L30)*I31,2)</f>
        <v>4450.7</v>
      </c>
      <c r="M31" s="233"/>
      <c r="N31" s="212"/>
      <c r="O31" s="212"/>
      <c r="P31" s="212"/>
      <c r="Q31" s="212"/>
      <c r="R31" s="212"/>
      <c r="S31" s="213"/>
      <c r="T31" s="232">
        <f>ROUND((T27-T29-T30)*I31,2)</f>
        <v>1112.67</v>
      </c>
      <c r="U31" s="233"/>
      <c r="V31" s="212"/>
      <c r="W31" s="212"/>
      <c r="X31" s="212"/>
      <c r="Y31" s="212"/>
      <c r="Z31" s="212"/>
      <c r="AA31" s="213"/>
      <c r="AC31" s="6"/>
    </row>
    <row r="32" spans="1:29" ht="33.75" customHeight="1" thickBot="1">
      <c r="A32" s="244" t="s">
        <v>13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5"/>
      <c r="L32" s="241">
        <f>ROUND(L28+L29+L30+L31+P28+P29+P30+P31,2)</f>
        <v>18144.26</v>
      </c>
      <c r="M32" s="242"/>
      <c r="N32" s="242"/>
      <c r="O32" s="242"/>
      <c r="P32" s="242"/>
      <c r="Q32" s="242"/>
      <c r="R32" s="242"/>
      <c r="S32" s="243"/>
      <c r="T32" s="241">
        <f>ROUND(T28+T29+T30+T31+X28+X29+X30+X31,2)</f>
        <v>4536.06</v>
      </c>
      <c r="U32" s="242"/>
      <c r="V32" s="242"/>
      <c r="W32" s="242"/>
      <c r="X32" s="242"/>
      <c r="Y32" s="242"/>
      <c r="Z32" s="242"/>
      <c r="AA32" s="243"/>
      <c r="AC32" s="6"/>
    </row>
    <row r="33" ht="21" customHeight="1">
      <c r="AC33" s="6"/>
    </row>
    <row r="34" ht="21" customHeight="1">
      <c r="AC34" s="6"/>
    </row>
    <row r="35" ht="12.75">
      <c r="AC35" s="6"/>
    </row>
    <row r="36" ht="12.75">
      <c r="AC36" s="6"/>
    </row>
    <row r="37" ht="12.75">
      <c r="AC37" s="6"/>
    </row>
    <row r="38" ht="12.75">
      <c r="AC38" s="6"/>
    </row>
    <row r="39" ht="12.75">
      <c r="AC39" s="6"/>
    </row>
    <row r="40" ht="12.75">
      <c r="AC40" s="6"/>
    </row>
    <row r="41" ht="12.75">
      <c r="AC41" s="6"/>
    </row>
    <row r="42" ht="12.75">
      <c r="AC42" s="6"/>
    </row>
    <row r="43" ht="12.75">
      <c r="AC43" s="6"/>
    </row>
    <row r="44" ht="12.75">
      <c r="AC44" s="6"/>
    </row>
    <row r="45" ht="12.75">
      <c r="AC45" s="6"/>
    </row>
    <row r="46" ht="12.75">
      <c r="AC46" s="6"/>
    </row>
    <row r="47" ht="12.75">
      <c r="AC47" s="6"/>
    </row>
    <row r="48" ht="12.75">
      <c r="AC48" s="6"/>
    </row>
    <row r="49" ht="12.75">
      <c r="AC49" s="6"/>
    </row>
    <row r="50" ht="12.75">
      <c r="AC50" s="6"/>
    </row>
    <row r="51" ht="12.75">
      <c r="AC51" s="6"/>
    </row>
    <row r="52" ht="12.75">
      <c r="AC52" s="6"/>
    </row>
    <row r="53" ht="12.75">
      <c r="AC53" s="6"/>
    </row>
    <row r="54" ht="12.75">
      <c r="AC54" s="6"/>
    </row>
    <row r="55" ht="12.75">
      <c r="AC55" s="6"/>
    </row>
    <row r="56" ht="12.75">
      <c r="AC56" s="6"/>
    </row>
    <row r="57" ht="12.75">
      <c r="AC57" s="6"/>
    </row>
    <row r="58" ht="12.75">
      <c r="AC58" s="6"/>
    </row>
    <row r="59" ht="12.75">
      <c r="AC59" s="6"/>
    </row>
    <row r="60" ht="12.75">
      <c r="AC60" s="6"/>
    </row>
    <row r="61" ht="12.75">
      <c r="AC61" s="6"/>
    </row>
    <row r="62" ht="12.75">
      <c r="AC62" s="6"/>
    </row>
    <row r="63" ht="12.75">
      <c r="AC63" s="6"/>
    </row>
    <row r="64" ht="12.75">
      <c r="AC64" s="6"/>
    </row>
    <row r="65" ht="12.75">
      <c r="AC65" s="6"/>
    </row>
    <row r="66" ht="12.75">
      <c r="AC66" s="6"/>
    </row>
    <row r="67" ht="12.75">
      <c r="AC67" s="6"/>
    </row>
    <row r="68" ht="12.75">
      <c r="AC68" s="6"/>
    </row>
    <row r="69" ht="12.75">
      <c r="AC69" s="6"/>
    </row>
    <row r="70" ht="12.75">
      <c r="AC70" s="6"/>
    </row>
    <row r="71" ht="12.75">
      <c r="AC71" s="6"/>
    </row>
    <row r="72" ht="12.75">
      <c r="AC72" s="6"/>
    </row>
    <row r="73" ht="12.75">
      <c r="AC73" s="6"/>
    </row>
    <row r="74" ht="12.75">
      <c r="AC74" s="6"/>
    </row>
    <row r="75" ht="12.75">
      <c r="AC75" s="6"/>
    </row>
    <row r="76" ht="12.75">
      <c r="AC76" s="6"/>
    </row>
    <row r="77" ht="12.75">
      <c r="AC77" s="6"/>
    </row>
    <row r="78" ht="12.75">
      <c r="AC78" s="6"/>
    </row>
    <row r="79" ht="12.75">
      <c r="AC79" s="6"/>
    </row>
    <row r="80" ht="12.75">
      <c r="AC80" s="6"/>
    </row>
    <row r="81" ht="12.75">
      <c r="AC81" s="6"/>
    </row>
  </sheetData>
  <sheetProtection sheet="1" objects="1" scenarios="1"/>
  <mergeCells count="95">
    <mergeCell ref="G3:U3"/>
    <mergeCell ref="A3:F3"/>
    <mergeCell ref="V3:AA3"/>
    <mergeCell ref="A4:I4"/>
    <mergeCell ref="J4:R4"/>
    <mergeCell ref="S4:AA4"/>
    <mergeCell ref="O7:T7"/>
    <mergeCell ref="U7:AA7"/>
    <mergeCell ref="A5:I5"/>
    <mergeCell ref="J5:R5"/>
    <mergeCell ref="S5:AA5"/>
    <mergeCell ref="A6:AA6"/>
    <mergeCell ref="A11:K12"/>
    <mergeCell ref="L13:N14"/>
    <mergeCell ref="A14:K14"/>
    <mergeCell ref="O13:T14"/>
    <mergeCell ref="O11:T11"/>
    <mergeCell ref="O12:T12"/>
    <mergeCell ref="L11:N12"/>
    <mergeCell ref="A13:K13"/>
    <mergeCell ref="T32:AA32"/>
    <mergeCell ref="O21:S21"/>
    <mergeCell ref="G20:U20"/>
    <mergeCell ref="A19:O19"/>
    <mergeCell ref="P19:AA19"/>
    <mergeCell ref="C20:F20"/>
    <mergeCell ref="V20:W20"/>
    <mergeCell ref="X20:AA20"/>
    <mergeCell ref="B22:I22"/>
    <mergeCell ref="J22:N22"/>
    <mergeCell ref="I31:K31"/>
    <mergeCell ref="I29:K29"/>
    <mergeCell ref="I28:K28"/>
    <mergeCell ref="L32:S32"/>
    <mergeCell ref="A32:K32"/>
    <mergeCell ref="A31:H31"/>
    <mergeCell ref="A29:H29"/>
    <mergeCell ref="A30:H30"/>
    <mergeCell ref="L30:S30"/>
    <mergeCell ref="L31:S31"/>
    <mergeCell ref="A27:K27"/>
    <mergeCell ref="A28:H28"/>
    <mergeCell ref="I30:K30"/>
    <mergeCell ref="B21:I21"/>
    <mergeCell ref="A16:K16"/>
    <mergeCell ref="A20:B20"/>
    <mergeCell ref="A18:P18"/>
    <mergeCell ref="L26:S26"/>
    <mergeCell ref="J21:N21"/>
    <mergeCell ref="A17:K17"/>
    <mergeCell ref="L17:N17"/>
    <mergeCell ref="O17:T17"/>
    <mergeCell ref="O16:T16"/>
    <mergeCell ref="L24:AA24"/>
    <mergeCell ref="A1:AA1"/>
    <mergeCell ref="A2:I2"/>
    <mergeCell ref="S2:AA2"/>
    <mergeCell ref="A15:K15"/>
    <mergeCell ref="J2:R2"/>
    <mergeCell ref="A8:K8"/>
    <mergeCell ref="U9:AA9"/>
    <mergeCell ref="U10:AA10"/>
    <mergeCell ref="U8:AA8"/>
    <mergeCell ref="A9:K9"/>
    <mergeCell ref="A10:K10"/>
    <mergeCell ref="L10:N10"/>
    <mergeCell ref="L9:N9"/>
    <mergeCell ref="L8:N8"/>
    <mergeCell ref="O8:T8"/>
    <mergeCell ref="O9:T9"/>
    <mergeCell ref="O10:T10"/>
    <mergeCell ref="U15:AA15"/>
    <mergeCell ref="U13:AA14"/>
    <mergeCell ref="U11:AA11"/>
    <mergeCell ref="U12:AA12"/>
    <mergeCell ref="O15:T15"/>
    <mergeCell ref="L15:N15"/>
    <mergeCell ref="L16:N16"/>
    <mergeCell ref="U16:AA16"/>
    <mergeCell ref="U17:AA17"/>
    <mergeCell ref="L25:AA25"/>
    <mergeCell ref="U18:AA18"/>
    <mergeCell ref="Q18:T18"/>
    <mergeCell ref="O22:S22"/>
    <mergeCell ref="T22:Z22"/>
    <mergeCell ref="T21:Z21"/>
    <mergeCell ref="T26:AA26"/>
    <mergeCell ref="L29:S29"/>
    <mergeCell ref="T27:AA27"/>
    <mergeCell ref="T28:AA28"/>
    <mergeCell ref="T29:AA29"/>
    <mergeCell ref="T30:AA30"/>
    <mergeCell ref="T31:AA31"/>
    <mergeCell ref="L27:S27"/>
    <mergeCell ref="L28:S28"/>
  </mergeCells>
  <conditionalFormatting sqref="A20:B20 V20:W20 B21:I22 T21:Z22 V3:Y3">
    <cfRule type="cellIs" priority="1" dxfId="0" operator="greaterThan" stopIfTrue="1">
      <formula>0</formula>
    </cfRule>
  </conditionalFormatting>
  <conditionalFormatting sqref="Q8:AA19 L8:P17 P19">
    <cfRule type="cellIs" priority="2" dxfId="1" operator="greaterThan" stopIfTrue="1">
      <formula>0</formula>
    </cfRule>
  </conditionalFormatting>
  <printOptions/>
  <pageMargins left="0.3937007874015748" right="0" top="0.31496062992125984" bottom="0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C65"/>
  <sheetViews>
    <sheetView workbookViewId="0" topLeftCell="A1">
      <selection activeCell="C9" sqref="C9"/>
    </sheetView>
  </sheetViews>
  <sheetFormatPr defaultColWidth="9.140625" defaultRowHeight="12.75"/>
  <cols>
    <col min="1" max="10" width="3.7109375" style="0" customWidth="1"/>
    <col min="11" max="11" width="2.57421875" style="0" customWidth="1"/>
    <col min="12" max="18" width="3.7109375" style="0" customWidth="1"/>
    <col min="19" max="19" width="4.8515625" style="0" customWidth="1"/>
    <col min="20" max="34" width="3.7109375" style="0" customWidth="1"/>
  </cols>
  <sheetData>
    <row r="1" spans="1:29" ht="54" customHeight="1" thickBot="1">
      <c r="A1" s="284" t="s">
        <v>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6"/>
      <c r="AC1" s="6"/>
    </row>
    <row r="2" spans="1:29" ht="28.5" thickBot="1">
      <c r="A2" s="287" t="s">
        <v>0</v>
      </c>
      <c r="B2" s="288"/>
      <c r="C2" s="288"/>
      <c r="D2" s="288"/>
      <c r="E2" s="289"/>
      <c r="F2" s="289"/>
      <c r="G2" s="289"/>
      <c r="H2" s="289"/>
      <c r="I2" s="290"/>
      <c r="S2" s="291" t="str">
        <f>Foglio0!D23</f>
        <v>2010/2011</v>
      </c>
      <c r="T2" s="292"/>
      <c r="U2" s="292"/>
      <c r="V2" s="293"/>
      <c r="W2" s="293"/>
      <c r="X2" s="293"/>
      <c r="Y2" s="293"/>
      <c r="Z2" s="293"/>
      <c r="AA2" s="294"/>
      <c r="AC2" s="6"/>
    </row>
    <row r="3" ht="6.75" customHeight="1" thickBot="1">
      <c r="AC3" s="6"/>
    </row>
    <row r="4" spans="1:29" ht="28.5" thickBot="1">
      <c r="A4" s="236" t="s">
        <v>103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70"/>
      <c r="AC4" s="6"/>
    </row>
    <row r="5" spans="1:29" ht="23.25" thickBot="1">
      <c r="A5" s="304" t="s">
        <v>114</v>
      </c>
      <c r="B5" s="304"/>
      <c r="C5" s="304"/>
      <c r="D5" s="304"/>
      <c r="E5" s="219"/>
      <c r="F5" s="219"/>
      <c r="G5" s="301" t="s">
        <v>87</v>
      </c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5">
        <v>0</v>
      </c>
      <c r="W5" s="305"/>
      <c r="X5" s="305"/>
      <c r="Y5" s="305"/>
      <c r="Z5" s="219"/>
      <c r="AA5" s="219"/>
      <c r="AC5" s="6"/>
    </row>
    <row r="6" spans="7:29" ht="15.75" thickBot="1">
      <c r="G6" s="308" t="s">
        <v>101</v>
      </c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406"/>
      <c r="AC6" s="6"/>
    </row>
    <row r="7" spans="1:29" ht="46.5" thickBot="1">
      <c r="A7" s="346" t="s">
        <v>99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403">
        <f>ROUND('Ind. Direz.DSGA e SOST.'!H38,2)</f>
        <v>1920.53</v>
      </c>
      <c r="R7" s="404"/>
      <c r="S7" s="404"/>
      <c r="T7" s="404"/>
      <c r="U7" s="404"/>
      <c r="V7" s="404"/>
      <c r="W7" s="404"/>
      <c r="X7" s="404"/>
      <c r="Y7" s="404"/>
      <c r="Z7" s="404"/>
      <c r="AA7" s="405"/>
      <c r="AC7" s="6"/>
    </row>
    <row r="8" spans="1:29" ht="17.25" customHeight="1" thickBot="1">
      <c r="A8" s="6"/>
      <c r="B8" s="40"/>
      <c r="C8" s="33"/>
      <c r="D8" s="29"/>
      <c r="E8" s="29"/>
      <c r="F8" s="34"/>
      <c r="G8" s="35"/>
      <c r="H8" s="32"/>
      <c r="I8" s="34"/>
      <c r="J8" s="34"/>
      <c r="K8" s="34"/>
      <c r="L8" s="35"/>
      <c r="M8" s="32"/>
      <c r="N8" s="34"/>
      <c r="O8" s="34"/>
      <c r="P8" s="34"/>
      <c r="Q8" s="35"/>
      <c r="R8" s="32"/>
      <c r="S8" s="34"/>
      <c r="T8" s="34"/>
      <c r="U8" s="34"/>
      <c r="V8" s="36"/>
      <c r="W8" s="37"/>
      <c r="X8" s="38"/>
      <c r="Y8" s="38"/>
      <c r="Z8" s="38"/>
      <c r="AA8" s="39"/>
      <c r="AC8" s="6"/>
    </row>
    <row r="9" spans="1:29" ht="48" customHeight="1" thickBot="1">
      <c r="A9" s="6"/>
      <c r="B9" s="35"/>
      <c r="C9" s="32"/>
      <c r="D9" s="34"/>
      <c r="E9" s="34"/>
      <c r="F9" s="34"/>
      <c r="G9" s="35"/>
      <c r="H9" s="32"/>
      <c r="I9" s="34"/>
      <c r="J9" s="34"/>
      <c r="K9" s="34"/>
      <c r="L9" s="401" t="s">
        <v>53</v>
      </c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70"/>
      <c r="AC9" s="6"/>
    </row>
    <row r="10" spans="1:29" ht="30.75" thickBot="1">
      <c r="A10" s="6"/>
      <c r="B10" s="35"/>
      <c r="C10" s="32"/>
      <c r="D10" s="34"/>
      <c r="E10" s="34"/>
      <c r="F10" s="34"/>
      <c r="G10" s="35"/>
      <c r="H10" s="32"/>
      <c r="I10" s="34"/>
      <c r="J10" s="34"/>
      <c r="K10" s="34"/>
      <c r="L10" s="402">
        <f>Foglio0!D26</f>
        <v>2011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0"/>
      <c r="AC10" s="6"/>
    </row>
    <row r="11" spans="1:29" ht="34.5" customHeight="1" thickBot="1">
      <c r="A11" s="266" t="s">
        <v>123</v>
      </c>
      <c r="B11" s="267"/>
      <c r="C11" s="267"/>
      <c r="D11" s="267"/>
      <c r="E11" s="267"/>
      <c r="F11" s="267"/>
      <c r="G11" s="267"/>
      <c r="H11" s="268"/>
      <c r="I11" s="268"/>
      <c r="J11" s="268"/>
      <c r="K11" s="269"/>
      <c r="L11" s="409">
        <f>ROUND(Q7+V5,2)</f>
        <v>1920.53</v>
      </c>
      <c r="M11" s="410"/>
      <c r="N11" s="410"/>
      <c r="O11" s="410"/>
      <c r="P11" s="411"/>
      <c r="Q11" s="411"/>
      <c r="R11" s="411"/>
      <c r="S11" s="411"/>
      <c r="T11" s="195"/>
      <c r="U11" s="195"/>
      <c r="V11" s="195"/>
      <c r="W11" s="195"/>
      <c r="X11" s="195"/>
      <c r="Y11" s="195"/>
      <c r="Z11" s="195"/>
      <c r="AA11" s="196"/>
      <c r="AC11" s="6"/>
    </row>
    <row r="12" spans="1:29" ht="24.75" customHeight="1" thickBot="1">
      <c r="A12" s="247" t="s">
        <v>49</v>
      </c>
      <c r="B12" s="195"/>
      <c r="C12" s="195"/>
      <c r="D12" s="195"/>
      <c r="E12" s="195"/>
      <c r="F12" s="195"/>
      <c r="G12" s="195"/>
      <c r="H12" s="196"/>
      <c r="I12" s="239" t="s">
        <v>85</v>
      </c>
      <c r="J12" s="240"/>
      <c r="K12" s="240"/>
      <c r="L12" s="232">
        <f>ROUND(L11-L13-L14-L15,2)</f>
        <v>1273.7</v>
      </c>
      <c r="M12" s="233"/>
      <c r="N12" s="212"/>
      <c r="O12" s="212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6"/>
      <c r="AC12" s="6"/>
    </row>
    <row r="13" spans="1:29" ht="24.75" customHeight="1" thickBot="1">
      <c r="A13" s="247" t="s">
        <v>80</v>
      </c>
      <c r="B13" s="195"/>
      <c r="C13" s="195"/>
      <c r="D13" s="195"/>
      <c r="E13" s="195"/>
      <c r="F13" s="195"/>
      <c r="G13" s="195"/>
      <c r="H13" s="196"/>
      <c r="I13" s="357">
        <f>Foglio0!C7</f>
        <v>0.088</v>
      </c>
      <c r="J13" s="358"/>
      <c r="K13" s="358"/>
      <c r="L13" s="232">
        <f>ROUND(L11*I13,2)</f>
        <v>169.01</v>
      </c>
      <c r="M13" s="233"/>
      <c r="N13" s="212"/>
      <c r="O13" s="212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6"/>
      <c r="AC13" s="6"/>
    </row>
    <row r="14" spans="1:29" ht="24.75" customHeight="1" thickBot="1">
      <c r="A14" s="247" t="s">
        <v>81</v>
      </c>
      <c r="B14" s="195"/>
      <c r="C14" s="195"/>
      <c r="D14" s="195"/>
      <c r="E14" s="195"/>
      <c r="F14" s="195"/>
      <c r="G14" s="195"/>
      <c r="H14" s="196"/>
      <c r="I14" s="357">
        <f>Foglio0!H7</f>
        <v>0.0035</v>
      </c>
      <c r="J14" s="358"/>
      <c r="K14" s="358"/>
      <c r="L14" s="232">
        <f>ROUND(L11*I14,2)</f>
        <v>6.72</v>
      </c>
      <c r="M14" s="233"/>
      <c r="N14" s="212"/>
      <c r="O14" s="212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6"/>
      <c r="AC14" s="6"/>
    </row>
    <row r="15" spans="1:29" ht="24.75" customHeight="1" thickBot="1">
      <c r="A15" s="247" t="s">
        <v>79</v>
      </c>
      <c r="B15" s="195"/>
      <c r="C15" s="195"/>
      <c r="D15" s="195"/>
      <c r="E15" s="195"/>
      <c r="F15" s="195"/>
      <c r="G15" s="195"/>
      <c r="H15" s="196"/>
      <c r="I15" s="357">
        <f>Foglio0!D29</f>
        <v>0.27</v>
      </c>
      <c r="J15" s="358"/>
      <c r="K15" s="358"/>
      <c r="L15" s="232">
        <f>ROUND((L11-L13-L14)*I15,2)</f>
        <v>471.1</v>
      </c>
      <c r="M15" s="233"/>
      <c r="N15" s="212"/>
      <c r="O15" s="212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6"/>
      <c r="AC15" s="6"/>
    </row>
    <row r="16" spans="1:29" ht="33.75" customHeight="1" thickBot="1">
      <c r="A16" s="244" t="s">
        <v>13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5"/>
      <c r="L16" s="407">
        <f>ROUND(L12+L13+L14+L15,2)</f>
        <v>1920.53</v>
      </c>
      <c r="M16" s="408"/>
      <c r="N16" s="408"/>
      <c r="O16" s="408"/>
      <c r="P16" s="408"/>
      <c r="Q16" s="408"/>
      <c r="R16" s="408"/>
      <c r="S16" s="408"/>
      <c r="T16" s="195"/>
      <c r="U16" s="195"/>
      <c r="V16" s="195"/>
      <c r="W16" s="195"/>
      <c r="X16" s="195"/>
      <c r="Y16" s="195"/>
      <c r="Z16" s="195"/>
      <c r="AA16" s="196"/>
      <c r="AC16" s="6"/>
    </row>
    <row r="17" ht="21" customHeight="1">
      <c r="AC17" s="6"/>
    </row>
    <row r="18" ht="21" customHeight="1">
      <c r="AC18" s="6"/>
    </row>
    <row r="19" ht="12.75">
      <c r="AC19" s="6"/>
    </row>
    <row r="20" ht="12.75">
      <c r="AC20" s="6"/>
    </row>
    <row r="21" ht="12.75">
      <c r="AC21" s="6"/>
    </row>
    <row r="22" ht="12.75">
      <c r="AC22" s="6"/>
    </row>
    <row r="23" ht="12.75">
      <c r="AC23" s="6"/>
    </row>
    <row r="24" ht="12.75">
      <c r="AC24" s="6"/>
    </row>
    <row r="25" ht="12.75">
      <c r="AC25" s="6"/>
    </row>
    <row r="26" ht="12.75">
      <c r="AC26" s="6"/>
    </row>
    <row r="27" ht="12.75">
      <c r="AC27" s="6"/>
    </row>
    <row r="28" ht="12.75">
      <c r="AC28" s="6"/>
    </row>
    <row r="29" ht="12.75">
      <c r="AC29" s="6"/>
    </row>
    <row r="30" ht="12.75">
      <c r="AC30" s="6"/>
    </row>
    <row r="31" ht="12.75">
      <c r="AC31" s="6"/>
    </row>
    <row r="32" ht="12.75">
      <c r="AC32" s="6"/>
    </row>
    <row r="33" ht="12.75">
      <c r="AC33" s="6"/>
    </row>
    <row r="34" ht="12.75">
      <c r="AC34" s="6"/>
    </row>
    <row r="35" ht="12.75">
      <c r="AC35" s="6"/>
    </row>
    <row r="36" ht="12.75">
      <c r="AC36" s="6"/>
    </row>
    <row r="37" ht="12.75">
      <c r="AC37" s="6"/>
    </row>
    <row r="38" ht="12.75">
      <c r="AC38" s="6"/>
    </row>
    <row r="39" ht="12.75">
      <c r="AC39" s="6"/>
    </row>
    <row r="40" ht="12.75">
      <c r="AC40" s="6"/>
    </row>
    <row r="41" ht="12.75">
      <c r="AC41" s="6"/>
    </row>
    <row r="42" ht="12.75">
      <c r="AC42" s="6"/>
    </row>
    <row r="43" ht="12.75">
      <c r="AC43" s="6"/>
    </row>
    <row r="44" ht="12.75">
      <c r="AC44" s="6"/>
    </row>
    <row r="45" ht="12.75">
      <c r="AC45" s="6"/>
    </row>
    <row r="46" ht="12.75">
      <c r="AC46" s="6"/>
    </row>
    <row r="47" ht="12.75">
      <c r="AC47" s="6"/>
    </row>
    <row r="48" ht="12.75">
      <c r="AC48" s="6"/>
    </row>
    <row r="49" ht="12.75">
      <c r="AC49" s="6"/>
    </row>
    <row r="50" ht="12.75">
      <c r="AC50" s="6"/>
    </row>
    <row r="51" ht="12.75">
      <c r="AC51" s="6"/>
    </row>
    <row r="52" ht="12.75">
      <c r="AC52" s="6"/>
    </row>
    <row r="53" ht="12.75">
      <c r="AC53" s="6"/>
    </row>
    <row r="54" ht="12.75">
      <c r="AC54" s="6"/>
    </row>
    <row r="55" ht="12.75">
      <c r="AC55" s="6"/>
    </row>
    <row r="56" ht="12.75">
      <c r="AC56" s="6"/>
    </row>
    <row r="57" ht="12.75">
      <c r="AC57" s="6"/>
    </row>
    <row r="58" ht="12.75">
      <c r="AC58" s="6"/>
    </row>
    <row r="59" ht="12.75">
      <c r="AC59" s="6"/>
    </row>
    <row r="60" ht="12.75">
      <c r="AC60" s="6"/>
    </row>
    <row r="61" ht="12.75">
      <c r="AC61" s="6"/>
    </row>
    <row r="62" ht="12.75">
      <c r="AC62" s="6"/>
    </row>
    <row r="63" ht="12.75">
      <c r="AC63" s="6"/>
    </row>
    <row r="64" ht="12.75">
      <c r="AC64" s="6"/>
    </row>
    <row r="65" ht="12.75">
      <c r="AC65" s="6"/>
    </row>
  </sheetData>
  <sheetProtection sheet="1" objects="1" scenarios="1"/>
  <mergeCells count="28">
    <mergeCell ref="L14:AA14"/>
    <mergeCell ref="L15:AA15"/>
    <mergeCell ref="L16:AA16"/>
    <mergeCell ref="A5:F5"/>
    <mergeCell ref="V5:AA5"/>
    <mergeCell ref="L11:AA11"/>
    <mergeCell ref="L12:AA12"/>
    <mergeCell ref="L13:AA13"/>
    <mergeCell ref="A11:K11"/>
    <mergeCell ref="A12:H12"/>
    <mergeCell ref="I13:K13"/>
    <mergeCell ref="A1:AA1"/>
    <mergeCell ref="A2:I2"/>
    <mergeCell ref="S2:AA2"/>
    <mergeCell ref="Q7:AA7"/>
    <mergeCell ref="G5:U5"/>
    <mergeCell ref="A7:P7"/>
    <mergeCell ref="G6:U6"/>
    <mergeCell ref="L9:AA9"/>
    <mergeCell ref="L10:AA10"/>
    <mergeCell ref="A4:AA4"/>
    <mergeCell ref="A16:K16"/>
    <mergeCell ref="I14:K14"/>
    <mergeCell ref="I15:K15"/>
    <mergeCell ref="I12:K12"/>
    <mergeCell ref="A15:H15"/>
    <mergeCell ref="A13:H13"/>
    <mergeCell ref="A14:H14"/>
  </mergeCells>
  <conditionalFormatting sqref="V5:Y5">
    <cfRule type="cellIs" priority="1" dxfId="0" operator="greaterThan" stopIfTrue="1">
      <formula>0</formula>
    </cfRule>
  </conditionalFormatting>
  <printOptions/>
  <pageMargins left="0.3937007874015748" right="0" top="0.5905511811023623" bottom="0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C73"/>
  <sheetViews>
    <sheetView workbookViewId="0" topLeftCell="A1">
      <selection activeCell="L21" sqref="L21:AA21"/>
    </sheetView>
  </sheetViews>
  <sheetFormatPr defaultColWidth="9.140625" defaultRowHeight="12.75"/>
  <cols>
    <col min="1" max="10" width="3.7109375" style="0" customWidth="1"/>
    <col min="11" max="11" width="2.57421875" style="0" customWidth="1"/>
    <col min="12" max="18" width="3.7109375" style="0" customWidth="1"/>
    <col min="19" max="19" width="4.8515625" style="0" customWidth="1"/>
    <col min="20" max="34" width="3.7109375" style="0" customWidth="1"/>
  </cols>
  <sheetData>
    <row r="1" spans="1:29" ht="46.5" customHeight="1" thickBot="1">
      <c r="A1" s="284" t="s">
        <v>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6"/>
      <c r="AC1" s="6"/>
    </row>
    <row r="2" spans="1:29" ht="30.75" customHeight="1" thickBot="1">
      <c r="A2" s="287" t="s">
        <v>0</v>
      </c>
      <c r="B2" s="288"/>
      <c r="C2" s="288"/>
      <c r="D2" s="288"/>
      <c r="E2" s="289"/>
      <c r="F2" s="289"/>
      <c r="G2" s="289"/>
      <c r="H2" s="289"/>
      <c r="I2" s="290"/>
      <c r="J2" s="340" t="s">
        <v>110</v>
      </c>
      <c r="K2" s="341"/>
      <c r="L2" s="341"/>
      <c r="M2" s="341"/>
      <c r="N2" s="341"/>
      <c r="O2" s="341"/>
      <c r="P2" s="341"/>
      <c r="Q2" s="341"/>
      <c r="R2" s="342"/>
      <c r="S2" s="291" t="str">
        <f>Foglio0!D23</f>
        <v>2010/2011</v>
      </c>
      <c r="T2" s="292"/>
      <c r="U2" s="292"/>
      <c r="V2" s="293"/>
      <c r="W2" s="293"/>
      <c r="X2" s="293"/>
      <c r="Y2" s="293"/>
      <c r="Z2" s="293"/>
      <c r="AA2" s="294"/>
      <c r="AC2" s="6"/>
    </row>
    <row r="3" spans="1:29" ht="30.75" customHeight="1" thickBot="1">
      <c r="A3" s="304" t="s">
        <v>114</v>
      </c>
      <c r="B3" s="304"/>
      <c r="C3" s="304"/>
      <c r="D3" s="304"/>
      <c r="E3" s="219"/>
      <c r="F3" s="219"/>
      <c r="G3" s="301" t="s">
        <v>87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5">
        <v>0</v>
      </c>
      <c r="W3" s="305"/>
      <c r="X3" s="305"/>
      <c r="Y3" s="305"/>
      <c r="Z3" s="219"/>
      <c r="AA3" s="219"/>
      <c r="AC3" s="6"/>
    </row>
    <row r="4" spans="1:29" ht="24.75" customHeight="1" thickBot="1">
      <c r="A4" s="428" t="s">
        <v>126</v>
      </c>
      <c r="B4" s="428"/>
      <c r="C4" s="428"/>
      <c r="D4" s="428"/>
      <c r="E4" s="428"/>
      <c r="F4" s="428"/>
      <c r="G4" s="428"/>
      <c r="H4" s="428"/>
      <c r="I4" s="428"/>
      <c r="J4" s="428" t="s">
        <v>126</v>
      </c>
      <c r="K4" s="428"/>
      <c r="L4" s="428"/>
      <c r="M4" s="428"/>
      <c r="N4" s="428"/>
      <c r="O4" s="428"/>
      <c r="P4" s="428"/>
      <c r="Q4" s="428"/>
      <c r="R4" s="428"/>
      <c r="S4" s="428" t="s">
        <v>125</v>
      </c>
      <c r="T4" s="428"/>
      <c r="U4" s="428"/>
      <c r="V4" s="428"/>
      <c r="W4" s="428"/>
      <c r="X4" s="428"/>
      <c r="Y4" s="428"/>
      <c r="Z4" s="428"/>
      <c r="AA4" s="428"/>
      <c r="AC4" s="6"/>
    </row>
    <row r="5" spans="1:29" ht="32.25" customHeight="1" thickBot="1">
      <c r="A5" s="412">
        <v>3006.32</v>
      </c>
      <c r="B5" s="412"/>
      <c r="C5" s="412"/>
      <c r="D5" s="412"/>
      <c r="E5" s="412"/>
      <c r="F5" s="412"/>
      <c r="G5" s="412"/>
      <c r="H5" s="412"/>
      <c r="I5" s="412"/>
      <c r="J5" s="412">
        <v>109.91</v>
      </c>
      <c r="K5" s="412"/>
      <c r="L5" s="412"/>
      <c r="M5" s="412"/>
      <c r="N5" s="412"/>
      <c r="O5" s="412"/>
      <c r="P5" s="412"/>
      <c r="Q5" s="412"/>
      <c r="R5" s="412"/>
      <c r="S5" s="412">
        <v>2015.46</v>
      </c>
      <c r="T5" s="412"/>
      <c r="U5" s="412"/>
      <c r="V5" s="412"/>
      <c r="W5" s="412"/>
      <c r="X5" s="412"/>
      <c r="Y5" s="412"/>
      <c r="Z5" s="412"/>
      <c r="AA5" s="412"/>
      <c r="AC5" s="6"/>
    </row>
    <row r="6" spans="1:29" ht="33" customHeight="1" thickBot="1">
      <c r="A6" s="399" t="s">
        <v>124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70"/>
      <c r="AC6" s="6"/>
    </row>
    <row r="7" spans="7:29" ht="25.5" thickBot="1">
      <c r="G7" s="44"/>
      <c r="H7" s="44"/>
      <c r="I7" s="44"/>
      <c r="J7" s="44"/>
      <c r="K7" s="44"/>
      <c r="L7" s="44"/>
      <c r="M7" s="44"/>
      <c r="N7" s="44"/>
      <c r="O7" s="396" t="s">
        <v>112</v>
      </c>
      <c r="P7" s="396"/>
      <c r="Q7" s="396"/>
      <c r="R7" s="396"/>
      <c r="S7" s="396"/>
      <c r="T7" s="396"/>
      <c r="U7" s="396" t="s">
        <v>113</v>
      </c>
      <c r="V7" s="397"/>
      <c r="W7" s="397"/>
      <c r="X7" s="398"/>
      <c r="Y7" s="398"/>
      <c r="Z7" s="398"/>
      <c r="AA7" s="398"/>
      <c r="AC7" s="6"/>
    </row>
    <row r="8" spans="1:29" ht="31.5" customHeight="1" thickBot="1">
      <c r="A8" s="413" t="s">
        <v>8</v>
      </c>
      <c r="B8" s="414"/>
      <c r="C8" s="414"/>
      <c r="D8" s="414"/>
      <c r="E8" s="414"/>
      <c r="F8" s="414"/>
      <c r="G8" s="414"/>
      <c r="H8" s="414"/>
      <c r="I8" s="414"/>
      <c r="J8" s="414"/>
      <c r="K8" s="415"/>
      <c r="L8" s="195"/>
      <c r="M8" s="195"/>
      <c r="N8" s="196"/>
      <c r="O8" s="326">
        <f>ROUND(A5/12*8,2)</f>
        <v>2004.21</v>
      </c>
      <c r="P8" s="327"/>
      <c r="Q8" s="327"/>
      <c r="R8" s="327"/>
      <c r="S8" s="327"/>
      <c r="T8" s="328"/>
      <c r="U8" s="312">
        <f>ROUND((O8*Foglio0!E3)/Foglio0!F20,2)</f>
        <v>1510.33</v>
      </c>
      <c r="V8" s="313"/>
      <c r="W8" s="313"/>
      <c r="X8" s="313"/>
      <c r="Y8" s="313"/>
      <c r="Z8" s="313"/>
      <c r="AA8" s="314"/>
      <c r="AC8" s="6"/>
    </row>
    <row r="9" spans="1:29" ht="31.5" customHeight="1" thickBot="1">
      <c r="A9" s="413" t="s">
        <v>92</v>
      </c>
      <c r="B9" s="414"/>
      <c r="C9" s="414"/>
      <c r="D9" s="414"/>
      <c r="E9" s="414"/>
      <c r="F9" s="414"/>
      <c r="G9" s="414"/>
      <c r="H9" s="414"/>
      <c r="I9" s="414"/>
      <c r="J9" s="414"/>
      <c r="K9" s="415"/>
      <c r="L9" s="322">
        <v>0</v>
      </c>
      <c r="M9" s="338"/>
      <c r="N9" s="339"/>
      <c r="O9" s="326">
        <f>ROUND((L9*S5)/12*8,2)</f>
        <v>0</v>
      </c>
      <c r="P9" s="327"/>
      <c r="Q9" s="327"/>
      <c r="R9" s="327"/>
      <c r="S9" s="327"/>
      <c r="T9" s="328"/>
      <c r="U9" s="312">
        <f>ROUND((O9*Foglio0!E3)/Foglio0!F20,2)</f>
        <v>0</v>
      </c>
      <c r="V9" s="313"/>
      <c r="W9" s="313"/>
      <c r="X9" s="313"/>
      <c r="Y9" s="313"/>
      <c r="Z9" s="313"/>
      <c r="AA9" s="314"/>
      <c r="AC9" s="6"/>
    </row>
    <row r="10" spans="1:29" ht="31.5" customHeight="1" thickBot="1">
      <c r="A10" s="413" t="s">
        <v>93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5"/>
      <c r="L10" s="422">
        <f>'Fondo Ist.'!L8</f>
        <v>0</v>
      </c>
      <c r="M10" s="423"/>
      <c r="N10" s="424"/>
      <c r="O10" s="326">
        <f>ROUND((J5*L10)/12*8,2)</f>
        <v>0</v>
      </c>
      <c r="P10" s="327"/>
      <c r="Q10" s="327"/>
      <c r="R10" s="327"/>
      <c r="S10" s="327"/>
      <c r="T10" s="328"/>
      <c r="U10" s="312">
        <f>ROUND((O10*Foglio0!E3)/Foglio0!F20,2)</f>
        <v>0</v>
      </c>
      <c r="V10" s="313"/>
      <c r="W10" s="313"/>
      <c r="X10" s="313"/>
      <c r="Y10" s="313"/>
      <c r="Z10" s="313"/>
      <c r="AA10" s="314"/>
      <c r="AC10" s="6"/>
    </row>
    <row r="11" spans="1:29" ht="31.5" customHeight="1" thickBot="1">
      <c r="A11" s="413" t="s">
        <v>94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5"/>
      <c r="L11" s="422">
        <f>'Fondo Ist.'!L9</f>
        <v>0</v>
      </c>
      <c r="M11" s="423"/>
      <c r="N11" s="424"/>
      <c r="O11" s="326">
        <f>ROUND((J5*L11)/12*8,2)</f>
        <v>0</v>
      </c>
      <c r="P11" s="327"/>
      <c r="Q11" s="327"/>
      <c r="R11" s="327"/>
      <c r="S11" s="327"/>
      <c r="T11" s="328"/>
      <c r="U11" s="312">
        <f>ROUND((O11*Foglio0!E3)/Foglio0!F20,2)</f>
        <v>0</v>
      </c>
      <c r="V11" s="313"/>
      <c r="W11" s="313"/>
      <c r="X11" s="313"/>
      <c r="Y11" s="313"/>
      <c r="Z11" s="313"/>
      <c r="AA11" s="314"/>
      <c r="AC11" s="6"/>
    </row>
    <row r="12" spans="1:29" ht="31.5" customHeight="1" thickBot="1">
      <c r="A12" s="413" t="s">
        <v>109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5"/>
      <c r="L12" s="422">
        <f>'Fondo Ist.'!L10</f>
        <v>42</v>
      </c>
      <c r="M12" s="423"/>
      <c r="N12" s="424"/>
      <c r="O12" s="326">
        <f>ROUND((J5*L12)/12*8,2)</f>
        <v>3077.48</v>
      </c>
      <c r="P12" s="327"/>
      <c r="Q12" s="327"/>
      <c r="R12" s="327"/>
      <c r="S12" s="327"/>
      <c r="T12" s="328"/>
      <c r="U12" s="312">
        <f>ROUND((O12*Foglio0!E3)/Foglio0!F20,2)</f>
        <v>2319.13</v>
      </c>
      <c r="V12" s="313"/>
      <c r="W12" s="313"/>
      <c r="X12" s="313"/>
      <c r="Y12" s="313"/>
      <c r="Z12" s="313"/>
      <c r="AA12" s="314"/>
      <c r="AC12" s="6"/>
    </row>
    <row r="13" spans="1:29" ht="31.5" customHeight="1" thickBot="1">
      <c r="A13" s="413" t="s">
        <v>96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5"/>
      <c r="L13" s="422">
        <f>'Fondo Ist.'!L11</f>
        <v>0</v>
      </c>
      <c r="M13" s="423"/>
      <c r="N13" s="424"/>
      <c r="O13" s="326">
        <f>ROUND((J5*L13)/12*8,2)</f>
        <v>0</v>
      </c>
      <c r="P13" s="327"/>
      <c r="Q13" s="327"/>
      <c r="R13" s="327"/>
      <c r="S13" s="327"/>
      <c r="T13" s="328"/>
      <c r="U13" s="312">
        <f>ROUND((O13*Foglio0!E3)/Foglio0!F20,2)</f>
        <v>0</v>
      </c>
      <c r="V13" s="313"/>
      <c r="W13" s="313"/>
      <c r="X13" s="313"/>
      <c r="Y13" s="313"/>
      <c r="Z13" s="313"/>
      <c r="AA13" s="314"/>
      <c r="AC13" s="6"/>
    </row>
    <row r="14" spans="1:29" ht="46.5" customHeight="1" thickBot="1">
      <c r="A14" s="349" t="s">
        <v>132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1">
        <f>ROUND(L10+L11+L12+L13,2)</f>
        <v>42</v>
      </c>
      <c r="M14" s="352"/>
      <c r="N14" s="353"/>
      <c r="O14" s="354">
        <f>ROUND(O8+O9+O10+O11+O12+O13,2)</f>
        <v>5081.69</v>
      </c>
      <c r="P14" s="355"/>
      <c r="Q14" s="355"/>
      <c r="R14" s="355"/>
      <c r="S14" s="355"/>
      <c r="T14" s="356"/>
      <c r="U14" s="323">
        <f>ROUND(U8+U9+U10+U11+U12+U13,2)</f>
        <v>3829.46</v>
      </c>
      <c r="V14" s="324"/>
      <c r="W14" s="324"/>
      <c r="X14" s="324"/>
      <c r="Y14" s="324"/>
      <c r="Z14" s="324"/>
      <c r="AA14" s="325"/>
      <c r="AC14" s="6"/>
    </row>
    <row r="15" spans="1:29" ht="25.5" thickBot="1">
      <c r="A15" s="426"/>
      <c r="B15" s="427"/>
      <c r="C15" s="416"/>
      <c r="D15" s="419"/>
      <c r="E15" s="419"/>
      <c r="F15" s="419"/>
      <c r="G15" s="274" t="s">
        <v>73</v>
      </c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425"/>
      <c r="V15" s="420"/>
      <c r="W15" s="421"/>
      <c r="X15" s="416"/>
      <c r="Y15" s="417"/>
      <c r="Z15" s="417"/>
      <c r="AA15" s="418"/>
      <c r="AC15" s="6"/>
    </row>
    <row r="16" spans="1:29" ht="9" customHeight="1" thickBot="1">
      <c r="A16" s="6"/>
      <c r="B16" s="35"/>
      <c r="C16" s="32"/>
      <c r="D16" s="34"/>
      <c r="E16" s="34"/>
      <c r="F16" s="34"/>
      <c r="G16" s="35"/>
      <c r="H16" s="32"/>
      <c r="I16" s="34"/>
      <c r="J16" s="34"/>
      <c r="K16" s="34"/>
      <c r="L16" s="35"/>
      <c r="M16" s="32"/>
      <c r="N16" s="34"/>
      <c r="O16" s="34"/>
      <c r="P16" s="34"/>
      <c r="Q16" s="35"/>
      <c r="R16" s="32"/>
      <c r="S16" s="34"/>
      <c r="T16" s="34"/>
      <c r="U16" s="34"/>
      <c r="V16" s="36"/>
      <c r="W16" s="36"/>
      <c r="X16" s="39"/>
      <c r="Y16" s="39"/>
      <c r="Z16" s="39"/>
      <c r="AA16" s="39"/>
      <c r="AC16" s="6"/>
    </row>
    <row r="17" spans="1:29" ht="34.5" customHeight="1" thickBot="1">
      <c r="A17" s="6"/>
      <c r="B17" s="35"/>
      <c r="C17" s="32"/>
      <c r="D17" s="34"/>
      <c r="E17" s="34"/>
      <c r="F17" s="34"/>
      <c r="G17" s="35"/>
      <c r="H17" s="32"/>
      <c r="I17" s="34"/>
      <c r="J17" s="34"/>
      <c r="K17" s="34"/>
      <c r="L17" s="401" t="s">
        <v>53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70"/>
      <c r="AC17" s="6"/>
    </row>
    <row r="18" spans="1:29" ht="35.25" customHeight="1" thickBot="1">
      <c r="A18" s="6"/>
      <c r="B18" s="35"/>
      <c r="C18" s="32"/>
      <c r="D18" s="34"/>
      <c r="E18" s="34"/>
      <c r="F18" s="34"/>
      <c r="G18" s="35"/>
      <c r="H18" s="32"/>
      <c r="I18" s="34"/>
      <c r="J18" s="34"/>
      <c r="K18" s="34"/>
      <c r="L18" s="402">
        <f>Foglio0!D26</f>
        <v>2011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70"/>
      <c r="AC18" s="6"/>
    </row>
    <row r="19" spans="1:29" ht="34.5" customHeight="1" thickBot="1">
      <c r="A19" s="266" t="s">
        <v>123</v>
      </c>
      <c r="B19" s="267"/>
      <c r="C19" s="267"/>
      <c r="D19" s="267"/>
      <c r="E19" s="267"/>
      <c r="F19" s="267"/>
      <c r="G19" s="267"/>
      <c r="H19" s="268"/>
      <c r="I19" s="268"/>
      <c r="J19" s="268"/>
      <c r="K19" s="269"/>
      <c r="L19" s="409">
        <f>ROUND(U14+V3,2)</f>
        <v>3829.46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3"/>
      <c r="AC19" s="6"/>
    </row>
    <row r="20" spans="1:29" ht="30" customHeight="1" thickBot="1">
      <c r="A20" s="247" t="s">
        <v>49</v>
      </c>
      <c r="B20" s="195"/>
      <c r="C20" s="195"/>
      <c r="D20" s="195"/>
      <c r="E20" s="195"/>
      <c r="F20" s="195"/>
      <c r="G20" s="195"/>
      <c r="H20" s="196"/>
      <c r="I20" s="239" t="s">
        <v>85</v>
      </c>
      <c r="J20" s="240"/>
      <c r="K20" s="240"/>
      <c r="L20" s="232">
        <f>ROUND(U14-L21-L22-L23,2)</f>
        <v>2539.72</v>
      </c>
      <c r="M20" s="233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3"/>
      <c r="AC20" s="6"/>
    </row>
    <row r="21" spans="1:29" ht="30" customHeight="1" thickBot="1">
      <c r="A21" s="247" t="s">
        <v>80</v>
      </c>
      <c r="B21" s="195"/>
      <c r="C21" s="195"/>
      <c r="D21" s="195"/>
      <c r="E21" s="195"/>
      <c r="F21" s="195"/>
      <c r="G21" s="195"/>
      <c r="H21" s="196"/>
      <c r="I21" s="357">
        <f>Foglio0!C7</f>
        <v>0.088</v>
      </c>
      <c r="J21" s="358"/>
      <c r="K21" s="358"/>
      <c r="L21" s="232">
        <f>ROUND(U14*I21,2)</f>
        <v>336.99</v>
      </c>
      <c r="M21" s="233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3"/>
      <c r="AC21" s="6"/>
    </row>
    <row r="22" spans="1:29" ht="30" customHeight="1" thickBot="1">
      <c r="A22" s="247" t="s">
        <v>81</v>
      </c>
      <c r="B22" s="195"/>
      <c r="C22" s="195"/>
      <c r="D22" s="195"/>
      <c r="E22" s="195"/>
      <c r="F22" s="195"/>
      <c r="G22" s="195"/>
      <c r="H22" s="196"/>
      <c r="I22" s="357">
        <f>Foglio0!H7</f>
        <v>0.0035</v>
      </c>
      <c r="J22" s="358"/>
      <c r="K22" s="358"/>
      <c r="L22" s="232">
        <f>ROUND(U14*I22,2)</f>
        <v>13.4</v>
      </c>
      <c r="M22" s="233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3"/>
      <c r="AC22" s="6"/>
    </row>
    <row r="23" spans="1:29" ht="30" customHeight="1" thickBot="1">
      <c r="A23" s="247" t="s">
        <v>79</v>
      </c>
      <c r="B23" s="195"/>
      <c r="C23" s="195"/>
      <c r="D23" s="195"/>
      <c r="E23" s="195"/>
      <c r="F23" s="195"/>
      <c r="G23" s="195"/>
      <c r="H23" s="196"/>
      <c r="I23" s="357">
        <f>Foglio0!D29</f>
        <v>0.27</v>
      </c>
      <c r="J23" s="358"/>
      <c r="K23" s="358"/>
      <c r="L23" s="232">
        <f>ROUND((U14-L21-L22)*I23,2)</f>
        <v>939.35</v>
      </c>
      <c r="M23" s="233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  <c r="AC23" s="6"/>
    </row>
    <row r="24" spans="1:29" ht="41.25" customHeight="1" thickBot="1">
      <c r="A24" s="244" t="s">
        <v>13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5"/>
      <c r="L24" s="407">
        <f>ROUND(L20+L21+L22+L23+P20+P21+P22+P23,2)</f>
        <v>3829.46</v>
      </c>
      <c r="M24" s="408"/>
      <c r="N24" s="408"/>
      <c r="O24" s="408"/>
      <c r="P24" s="408"/>
      <c r="Q24" s="408"/>
      <c r="R24" s="408"/>
      <c r="S24" s="408"/>
      <c r="T24" s="212"/>
      <c r="U24" s="212"/>
      <c r="V24" s="212"/>
      <c r="W24" s="212"/>
      <c r="X24" s="212"/>
      <c r="Y24" s="212"/>
      <c r="Z24" s="212"/>
      <c r="AA24" s="213"/>
      <c r="AC24" s="6"/>
    </row>
    <row r="25" ht="21" customHeight="1">
      <c r="AC25" s="6"/>
    </row>
    <row r="26" ht="21" customHeight="1">
      <c r="AC26" s="6"/>
    </row>
    <row r="27" ht="12.75">
      <c r="AC27" s="6"/>
    </row>
    <row r="28" ht="12.75">
      <c r="AC28" s="6"/>
    </row>
    <row r="29" ht="12.75">
      <c r="AC29" s="6"/>
    </row>
    <row r="30" ht="12.75">
      <c r="AC30" s="6"/>
    </row>
    <row r="31" ht="12.75">
      <c r="AC31" s="6"/>
    </row>
    <row r="32" ht="12.75">
      <c r="AC32" s="6"/>
    </row>
    <row r="33" ht="12.75">
      <c r="AC33" s="6"/>
    </row>
    <row r="34" ht="12.75">
      <c r="AC34" s="6"/>
    </row>
    <row r="35" ht="12.75">
      <c r="AC35" s="6"/>
    </row>
    <row r="36" ht="12.75">
      <c r="AC36" s="6"/>
    </row>
    <row r="37" ht="12.75">
      <c r="AC37" s="6"/>
    </row>
    <row r="38" ht="12.75">
      <c r="AC38" s="6"/>
    </row>
    <row r="39" ht="12.75">
      <c r="AC39" s="6"/>
    </row>
    <row r="40" ht="12.75">
      <c r="AC40" s="6"/>
    </row>
    <row r="41" ht="12.75">
      <c r="AC41" s="6"/>
    </row>
    <row r="42" ht="12.75">
      <c r="AC42" s="6"/>
    </row>
    <row r="43" ht="12.75">
      <c r="AC43" s="6"/>
    </row>
    <row r="44" ht="12.75">
      <c r="AC44" s="6"/>
    </row>
    <row r="45" ht="12.75">
      <c r="AC45" s="6"/>
    </row>
    <row r="46" ht="12.75">
      <c r="AC46" s="6"/>
    </row>
    <row r="47" ht="12.75">
      <c r="AC47" s="6"/>
    </row>
    <row r="48" ht="12.75">
      <c r="AC48" s="6"/>
    </row>
    <row r="49" ht="12.75">
      <c r="AC49" s="6"/>
    </row>
    <row r="50" ht="12.75">
      <c r="AC50" s="6"/>
    </row>
    <row r="51" ht="12.75">
      <c r="AC51" s="6"/>
    </row>
    <row r="52" ht="12.75">
      <c r="AC52" s="6"/>
    </row>
    <row r="53" ht="12.75">
      <c r="AC53" s="6"/>
    </row>
    <row r="54" ht="12.75">
      <c r="AC54" s="6"/>
    </row>
    <row r="55" ht="12.75">
      <c r="AC55" s="6"/>
    </row>
    <row r="56" ht="12.75">
      <c r="AC56" s="6"/>
    </row>
    <row r="57" ht="12.75">
      <c r="AC57" s="6"/>
    </row>
    <row r="58" ht="12.75">
      <c r="AC58" s="6"/>
    </row>
    <row r="59" ht="12.75">
      <c r="AC59" s="6"/>
    </row>
    <row r="60" ht="12.75">
      <c r="AC60" s="6"/>
    </row>
    <row r="61" ht="12.75">
      <c r="AC61" s="6"/>
    </row>
    <row r="62" ht="12.75">
      <c r="AC62" s="6"/>
    </row>
    <row r="63" ht="12.75">
      <c r="AC63" s="6"/>
    </row>
    <row r="64" ht="12.75">
      <c r="AC64" s="6"/>
    </row>
    <row r="65" ht="12.75">
      <c r="AC65" s="6"/>
    </row>
    <row r="66" ht="12.75">
      <c r="AC66" s="6"/>
    </row>
    <row r="67" ht="12.75">
      <c r="AC67" s="6"/>
    </row>
    <row r="68" ht="12.75">
      <c r="AC68" s="6"/>
    </row>
    <row r="69" ht="12.75">
      <c r="AC69" s="6"/>
    </row>
    <row r="70" ht="12.75">
      <c r="AC70" s="6"/>
    </row>
    <row r="71" ht="12.75">
      <c r="AC71" s="6"/>
    </row>
    <row r="72" ht="12.75">
      <c r="AC72" s="6"/>
    </row>
    <row r="73" ht="12.75">
      <c r="AC73" s="6"/>
    </row>
  </sheetData>
  <sheetProtection sheet="1" objects="1" scenarios="1"/>
  <mergeCells count="66">
    <mergeCell ref="L24:AA24"/>
    <mergeCell ref="L17:AA17"/>
    <mergeCell ref="L18:AA18"/>
    <mergeCell ref="L19:AA19"/>
    <mergeCell ref="L20:AA20"/>
    <mergeCell ref="L21:AA21"/>
    <mergeCell ref="L22:AA22"/>
    <mergeCell ref="L23:AA23"/>
    <mergeCell ref="O9:T9"/>
    <mergeCell ref="O10:T10"/>
    <mergeCell ref="L14:N14"/>
    <mergeCell ref="O14:T14"/>
    <mergeCell ref="O13:T13"/>
    <mergeCell ref="L13:N13"/>
    <mergeCell ref="O12:T12"/>
    <mergeCell ref="A23:H23"/>
    <mergeCell ref="A1:AA1"/>
    <mergeCell ref="A2:I2"/>
    <mergeCell ref="S2:AA2"/>
    <mergeCell ref="A11:K11"/>
    <mergeCell ref="A21:H21"/>
    <mergeCell ref="J2:R2"/>
    <mergeCell ref="U9:AA9"/>
    <mergeCell ref="U10:AA10"/>
    <mergeCell ref="U8:AA8"/>
    <mergeCell ref="I22:K22"/>
    <mergeCell ref="A3:F3"/>
    <mergeCell ref="A13:K13"/>
    <mergeCell ref="A15:B15"/>
    <mergeCell ref="A14:K14"/>
    <mergeCell ref="G3:U3"/>
    <mergeCell ref="A4:I4"/>
    <mergeCell ref="J4:R4"/>
    <mergeCell ref="S4:AA4"/>
    <mergeCell ref="O7:T7"/>
    <mergeCell ref="V3:AA3"/>
    <mergeCell ref="U13:AA13"/>
    <mergeCell ref="U14:AA14"/>
    <mergeCell ref="I23:K23"/>
    <mergeCell ref="I21:K21"/>
    <mergeCell ref="G15:U15"/>
    <mergeCell ref="I20:K20"/>
    <mergeCell ref="L11:N11"/>
    <mergeCell ref="A12:K12"/>
    <mergeCell ref="L12:N12"/>
    <mergeCell ref="A24:K24"/>
    <mergeCell ref="L9:N9"/>
    <mergeCell ref="C15:F15"/>
    <mergeCell ref="V15:W15"/>
    <mergeCell ref="A9:K9"/>
    <mergeCell ref="A10:K10"/>
    <mergeCell ref="L10:N10"/>
    <mergeCell ref="A22:H22"/>
    <mergeCell ref="A19:K19"/>
    <mergeCell ref="A20:H20"/>
    <mergeCell ref="X15:AA15"/>
    <mergeCell ref="U12:AA12"/>
    <mergeCell ref="U11:AA11"/>
    <mergeCell ref="O11:T11"/>
    <mergeCell ref="A5:I5"/>
    <mergeCell ref="J5:R5"/>
    <mergeCell ref="S5:AA5"/>
    <mergeCell ref="O8:T8"/>
    <mergeCell ref="A6:AA6"/>
    <mergeCell ref="A8:N8"/>
    <mergeCell ref="U7:AA7"/>
  </mergeCells>
  <conditionalFormatting sqref="A15:B15 V15:W15 AC6 V3:Y3">
    <cfRule type="cellIs" priority="1" dxfId="0" operator="greaterThan" stopIfTrue="1">
      <formula>0</formula>
    </cfRule>
  </conditionalFormatting>
  <conditionalFormatting sqref="O8:AA14 L9:N14 A8:K13">
    <cfRule type="cellIs" priority="2" dxfId="1" operator="greaterThan" stopIfTrue="1">
      <formula>0</formula>
    </cfRule>
  </conditionalFormatting>
  <printOptions/>
  <pageMargins left="0.3937007874015748" right="0" top="0.7874015748031497" bottom="0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AC71"/>
  <sheetViews>
    <sheetView workbookViewId="0" topLeftCell="A1">
      <selection activeCell="L17" sqref="L17:AA17"/>
    </sheetView>
  </sheetViews>
  <sheetFormatPr defaultColWidth="9.140625" defaultRowHeight="12.75"/>
  <cols>
    <col min="1" max="10" width="3.7109375" style="0" customWidth="1"/>
    <col min="11" max="11" width="2.57421875" style="0" customWidth="1"/>
    <col min="12" max="18" width="3.7109375" style="0" customWidth="1"/>
    <col min="19" max="19" width="4.8515625" style="0" customWidth="1"/>
    <col min="20" max="34" width="3.7109375" style="0" customWidth="1"/>
  </cols>
  <sheetData>
    <row r="1" spans="1:29" ht="46.5" customHeight="1" thickBot="1">
      <c r="A1" s="284" t="s">
        <v>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6"/>
      <c r="AC1" s="6"/>
    </row>
    <row r="2" spans="1:29" ht="30.75" customHeight="1" thickBot="1">
      <c r="A2" s="287" t="s">
        <v>0</v>
      </c>
      <c r="B2" s="288"/>
      <c r="C2" s="288"/>
      <c r="D2" s="288"/>
      <c r="E2" s="289"/>
      <c r="F2" s="289"/>
      <c r="G2" s="289"/>
      <c r="H2" s="289"/>
      <c r="I2" s="290"/>
      <c r="J2" s="340" t="s">
        <v>110</v>
      </c>
      <c r="K2" s="341"/>
      <c r="L2" s="341"/>
      <c r="M2" s="341"/>
      <c r="N2" s="341"/>
      <c r="O2" s="341"/>
      <c r="P2" s="341"/>
      <c r="Q2" s="341"/>
      <c r="R2" s="342"/>
      <c r="S2" s="291" t="str">
        <f>Foglio0!D23</f>
        <v>2010/2011</v>
      </c>
      <c r="T2" s="292"/>
      <c r="U2" s="292"/>
      <c r="V2" s="293"/>
      <c r="W2" s="293"/>
      <c r="X2" s="293"/>
      <c r="Y2" s="293"/>
      <c r="Z2" s="293"/>
      <c r="AA2" s="294"/>
      <c r="AC2" s="6"/>
    </row>
    <row r="3" spans="1:29" ht="30.75" customHeight="1" thickBot="1">
      <c r="A3" s="304" t="s">
        <v>114</v>
      </c>
      <c r="B3" s="304"/>
      <c r="C3" s="304"/>
      <c r="D3" s="304"/>
      <c r="E3" s="219"/>
      <c r="F3" s="219"/>
      <c r="G3" s="301" t="s">
        <v>87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5">
        <v>0</v>
      </c>
      <c r="W3" s="305"/>
      <c r="X3" s="305"/>
      <c r="Y3" s="305"/>
      <c r="Z3" s="219"/>
      <c r="AA3" s="219"/>
      <c r="AC3" s="6"/>
    </row>
    <row r="4" spans="1:29" ht="24.75" customHeight="1" thickBot="1">
      <c r="A4" s="446"/>
      <c r="B4" s="441"/>
      <c r="C4" s="441"/>
      <c r="D4" s="441"/>
      <c r="E4" s="441"/>
      <c r="F4" s="441"/>
      <c r="G4" s="441"/>
      <c r="H4" s="441"/>
      <c r="I4" s="441"/>
      <c r="J4" s="428" t="s">
        <v>129</v>
      </c>
      <c r="K4" s="428"/>
      <c r="L4" s="428"/>
      <c r="M4" s="428"/>
      <c r="N4" s="428"/>
      <c r="O4" s="428"/>
      <c r="P4" s="428"/>
      <c r="Q4" s="428"/>
      <c r="R4" s="428"/>
      <c r="S4" s="441"/>
      <c r="T4" s="441"/>
      <c r="U4" s="441"/>
      <c r="V4" s="441"/>
      <c r="W4" s="441"/>
      <c r="X4" s="441"/>
      <c r="Y4" s="441"/>
      <c r="Z4" s="441"/>
      <c r="AA4" s="442"/>
      <c r="AC4" s="6"/>
    </row>
    <row r="5" spans="1:29" ht="32.25" customHeight="1" thickBot="1">
      <c r="A5" s="447"/>
      <c r="B5" s="444"/>
      <c r="C5" s="444"/>
      <c r="D5" s="444"/>
      <c r="E5" s="444"/>
      <c r="F5" s="444"/>
      <c r="G5" s="444"/>
      <c r="H5" s="444"/>
      <c r="I5" s="444"/>
      <c r="J5" s="443">
        <v>268.06</v>
      </c>
      <c r="K5" s="443"/>
      <c r="L5" s="443"/>
      <c r="M5" s="443"/>
      <c r="N5" s="443"/>
      <c r="O5" s="443"/>
      <c r="P5" s="443"/>
      <c r="Q5" s="443"/>
      <c r="R5" s="443"/>
      <c r="S5" s="444"/>
      <c r="T5" s="444"/>
      <c r="U5" s="444"/>
      <c r="V5" s="444"/>
      <c r="W5" s="444"/>
      <c r="X5" s="444"/>
      <c r="Y5" s="444"/>
      <c r="Z5" s="444"/>
      <c r="AA5" s="445"/>
      <c r="AC5" s="6"/>
    </row>
    <row r="6" spans="1:29" ht="33" customHeight="1" thickBot="1">
      <c r="A6" s="399" t="s">
        <v>136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70"/>
      <c r="AC6" s="6"/>
    </row>
    <row r="7" spans="7:29" ht="25.5" thickBot="1">
      <c r="G7" s="44"/>
      <c r="H7" s="44"/>
      <c r="I7" s="44"/>
      <c r="J7" s="44"/>
      <c r="K7" s="44"/>
      <c r="L7" s="44"/>
      <c r="M7" s="44"/>
      <c r="N7" s="44"/>
      <c r="O7" s="396" t="s">
        <v>112</v>
      </c>
      <c r="P7" s="396"/>
      <c r="Q7" s="396"/>
      <c r="R7" s="396"/>
      <c r="S7" s="396"/>
      <c r="T7" s="396"/>
      <c r="U7" s="396" t="s">
        <v>113</v>
      </c>
      <c r="V7" s="397"/>
      <c r="W7" s="397"/>
      <c r="X7" s="398"/>
      <c r="Y7" s="398"/>
      <c r="Z7" s="398"/>
      <c r="AA7" s="398"/>
      <c r="AC7" s="6"/>
    </row>
    <row r="8" spans="1:29" ht="31.5" customHeight="1" thickBot="1">
      <c r="A8" s="413" t="s">
        <v>97</v>
      </c>
      <c r="B8" s="414"/>
      <c r="C8" s="414"/>
      <c r="D8" s="414"/>
      <c r="E8" s="414"/>
      <c r="F8" s="414"/>
      <c r="G8" s="414"/>
      <c r="H8" s="414"/>
      <c r="I8" s="414"/>
      <c r="J8" s="414"/>
      <c r="K8" s="415"/>
      <c r="L8" s="422">
        <f>'Fondo Ist.'!L15</f>
        <v>14</v>
      </c>
      <c r="M8" s="438"/>
      <c r="N8" s="439"/>
      <c r="O8" s="440">
        <f>ROUND((J5*L12)/12*8,2)</f>
        <v>2323.19</v>
      </c>
      <c r="P8" s="430"/>
      <c r="Q8" s="430"/>
      <c r="R8" s="430"/>
      <c r="S8" s="430"/>
      <c r="T8" s="431"/>
      <c r="U8" s="429">
        <f>ROUND((O8*Foglio0!E3)/Foglio0!F20,2)</f>
        <v>1750.71</v>
      </c>
      <c r="V8" s="430"/>
      <c r="W8" s="430"/>
      <c r="X8" s="430"/>
      <c r="Y8" s="430"/>
      <c r="Z8" s="430"/>
      <c r="AA8" s="431"/>
      <c r="AC8" s="6"/>
    </row>
    <row r="9" spans="1:29" ht="31.5" customHeight="1" thickBot="1">
      <c r="A9" s="413" t="s">
        <v>98</v>
      </c>
      <c r="B9" s="414"/>
      <c r="C9" s="414"/>
      <c r="D9" s="414"/>
      <c r="E9" s="414"/>
      <c r="F9" s="414"/>
      <c r="G9" s="414"/>
      <c r="H9" s="414"/>
      <c r="I9" s="414"/>
      <c r="J9" s="414"/>
      <c r="K9" s="415"/>
      <c r="L9" s="422">
        <v>1</v>
      </c>
      <c r="M9" s="423"/>
      <c r="N9" s="424"/>
      <c r="O9" s="432"/>
      <c r="P9" s="433"/>
      <c r="Q9" s="433"/>
      <c r="R9" s="433"/>
      <c r="S9" s="433"/>
      <c r="T9" s="434"/>
      <c r="U9" s="432"/>
      <c r="V9" s="433"/>
      <c r="W9" s="433"/>
      <c r="X9" s="433"/>
      <c r="Y9" s="433"/>
      <c r="Z9" s="433"/>
      <c r="AA9" s="434"/>
      <c r="AC9" s="6"/>
    </row>
    <row r="10" spans="1:29" ht="31.5" customHeight="1" thickBot="1">
      <c r="A10" s="413" t="s">
        <v>130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5"/>
      <c r="L10" s="322">
        <v>0</v>
      </c>
      <c r="M10" s="264"/>
      <c r="N10" s="265"/>
      <c r="O10" s="432"/>
      <c r="P10" s="433"/>
      <c r="Q10" s="433"/>
      <c r="R10" s="433"/>
      <c r="S10" s="433"/>
      <c r="T10" s="434"/>
      <c r="U10" s="432"/>
      <c r="V10" s="433"/>
      <c r="W10" s="433"/>
      <c r="X10" s="433"/>
      <c r="Y10" s="433"/>
      <c r="Z10" s="433"/>
      <c r="AA10" s="434"/>
      <c r="AC10" s="6"/>
    </row>
    <row r="11" spans="1:29" ht="31.5" customHeight="1" thickBot="1">
      <c r="A11" s="413" t="s">
        <v>131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5"/>
      <c r="L11" s="322">
        <v>0</v>
      </c>
      <c r="M11" s="264"/>
      <c r="N11" s="265"/>
      <c r="O11" s="432"/>
      <c r="P11" s="433"/>
      <c r="Q11" s="433"/>
      <c r="R11" s="433"/>
      <c r="S11" s="433"/>
      <c r="T11" s="434"/>
      <c r="U11" s="432"/>
      <c r="V11" s="433"/>
      <c r="W11" s="433"/>
      <c r="X11" s="433"/>
      <c r="Y11" s="433"/>
      <c r="Z11" s="433"/>
      <c r="AA11" s="434"/>
      <c r="AC11" s="6"/>
    </row>
    <row r="12" spans="1:29" ht="46.5" customHeight="1" thickBot="1">
      <c r="A12" s="349" t="s">
        <v>132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1">
        <f>ROUND(L8-L9-L10-L11,2)</f>
        <v>13</v>
      </c>
      <c r="M12" s="352"/>
      <c r="N12" s="353"/>
      <c r="O12" s="435"/>
      <c r="P12" s="436"/>
      <c r="Q12" s="436"/>
      <c r="R12" s="436"/>
      <c r="S12" s="436"/>
      <c r="T12" s="437"/>
      <c r="U12" s="435"/>
      <c r="V12" s="436"/>
      <c r="W12" s="436"/>
      <c r="X12" s="436"/>
      <c r="Y12" s="436"/>
      <c r="Z12" s="436"/>
      <c r="AA12" s="437"/>
      <c r="AC12" s="6"/>
    </row>
    <row r="13" spans="1:29" ht="25.5" thickBot="1">
      <c r="A13" s="426"/>
      <c r="B13" s="427"/>
      <c r="C13" s="416"/>
      <c r="D13" s="419"/>
      <c r="E13" s="419"/>
      <c r="F13" s="419"/>
      <c r="G13" s="274" t="s">
        <v>73</v>
      </c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425"/>
      <c r="V13" s="420"/>
      <c r="W13" s="421"/>
      <c r="X13" s="416"/>
      <c r="Y13" s="417"/>
      <c r="Z13" s="417"/>
      <c r="AA13" s="418"/>
      <c r="AC13" s="6"/>
    </row>
    <row r="14" spans="1:29" ht="9" customHeight="1" thickBot="1">
      <c r="A14" s="6"/>
      <c r="B14" s="35"/>
      <c r="C14" s="32"/>
      <c r="D14" s="34"/>
      <c r="E14" s="34"/>
      <c r="F14" s="34"/>
      <c r="G14" s="35"/>
      <c r="H14" s="32"/>
      <c r="I14" s="34"/>
      <c r="J14" s="34"/>
      <c r="K14" s="34"/>
      <c r="L14" s="35"/>
      <c r="M14" s="32"/>
      <c r="N14" s="34"/>
      <c r="O14" s="34"/>
      <c r="P14" s="34"/>
      <c r="Q14" s="35"/>
      <c r="R14" s="32"/>
      <c r="S14" s="34"/>
      <c r="T14" s="34"/>
      <c r="U14" s="34"/>
      <c r="V14" s="36"/>
      <c r="W14" s="36"/>
      <c r="X14" s="39"/>
      <c r="Y14" s="39"/>
      <c r="Z14" s="39"/>
      <c r="AA14" s="39"/>
      <c r="AC14" s="6"/>
    </row>
    <row r="15" spans="1:29" ht="34.5" customHeight="1" thickBot="1">
      <c r="A15" s="6"/>
      <c r="B15" s="35"/>
      <c r="C15" s="32"/>
      <c r="D15" s="34"/>
      <c r="E15" s="34"/>
      <c r="F15" s="34"/>
      <c r="G15" s="35"/>
      <c r="H15" s="32"/>
      <c r="I15" s="34"/>
      <c r="J15" s="34"/>
      <c r="K15" s="34"/>
      <c r="L15" s="401" t="s">
        <v>53</v>
      </c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70"/>
      <c r="AC15" s="6"/>
    </row>
    <row r="16" spans="1:29" ht="35.25" customHeight="1" thickBot="1">
      <c r="A16" s="6"/>
      <c r="B16" s="35"/>
      <c r="C16" s="32"/>
      <c r="D16" s="34"/>
      <c r="E16" s="34"/>
      <c r="F16" s="34"/>
      <c r="G16" s="35"/>
      <c r="H16" s="32"/>
      <c r="I16" s="34"/>
      <c r="J16" s="34"/>
      <c r="K16" s="34"/>
      <c r="L16" s="402">
        <f>Foglio0!D26</f>
        <v>2011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70"/>
      <c r="AC16" s="6"/>
    </row>
    <row r="17" spans="1:29" ht="34.5" customHeight="1" thickBot="1">
      <c r="A17" s="266" t="s">
        <v>123</v>
      </c>
      <c r="B17" s="267"/>
      <c r="C17" s="267"/>
      <c r="D17" s="267"/>
      <c r="E17" s="267"/>
      <c r="F17" s="267"/>
      <c r="G17" s="267"/>
      <c r="H17" s="268"/>
      <c r="I17" s="268"/>
      <c r="J17" s="268"/>
      <c r="K17" s="269"/>
      <c r="L17" s="409">
        <f>ROUND(U8+V3,2)</f>
        <v>1750.71</v>
      </c>
      <c r="M17" s="410"/>
      <c r="N17" s="410"/>
      <c r="O17" s="410"/>
      <c r="P17" s="448"/>
      <c r="Q17" s="448"/>
      <c r="R17" s="448"/>
      <c r="S17" s="448"/>
      <c r="T17" s="212"/>
      <c r="U17" s="212"/>
      <c r="V17" s="212"/>
      <c r="W17" s="212"/>
      <c r="X17" s="212"/>
      <c r="Y17" s="212"/>
      <c r="Z17" s="212"/>
      <c r="AA17" s="213"/>
      <c r="AC17" s="6"/>
    </row>
    <row r="18" spans="1:29" ht="30" customHeight="1" thickBot="1">
      <c r="A18" s="247" t="s">
        <v>49</v>
      </c>
      <c r="B18" s="195"/>
      <c r="C18" s="195"/>
      <c r="D18" s="195"/>
      <c r="E18" s="195"/>
      <c r="F18" s="195"/>
      <c r="G18" s="195"/>
      <c r="H18" s="196"/>
      <c r="I18" s="239" t="s">
        <v>85</v>
      </c>
      <c r="J18" s="240"/>
      <c r="K18" s="240"/>
      <c r="L18" s="232">
        <f>ROUND(L17-L19-L20-L21,2)</f>
        <v>1161.08</v>
      </c>
      <c r="M18" s="233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3"/>
      <c r="AC18" s="6"/>
    </row>
    <row r="19" spans="1:29" ht="30" customHeight="1" thickBot="1">
      <c r="A19" s="247" t="s">
        <v>80</v>
      </c>
      <c r="B19" s="195"/>
      <c r="C19" s="195"/>
      <c r="D19" s="195"/>
      <c r="E19" s="195"/>
      <c r="F19" s="195"/>
      <c r="G19" s="195"/>
      <c r="H19" s="196"/>
      <c r="I19" s="357">
        <f>Foglio0!C7</f>
        <v>0.088</v>
      </c>
      <c r="J19" s="358"/>
      <c r="K19" s="358"/>
      <c r="L19" s="232">
        <f>ROUND(L17*I19,2)</f>
        <v>154.06</v>
      </c>
      <c r="M19" s="233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3"/>
      <c r="AC19" s="6"/>
    </row>
    <row r="20" spans="1:29" ht="30" customHeight="1" thickBot="1">
      <c r="A20" s="247" t="s">
        <v>81</v>
      </c>
      <c r="B20" s="195"/>
      <c r="C20" s="195"/>
      <c r="D20" s="195"/>
      <c r="E20" s="195"/>
      <c r="F20" s="195"/>
      <c r="G20" s="195"/>
      <c r="H20" s="196"/>
      <c r="I20" s="357">
        <f>Foglio0!H7</f>
        <v>0.0035</v>
      </c>
      <c r="J20" s="358"/>
      <c r="K20" s="358"/>
      <c r="L20" s="232">
        <f>ROUND(L17*I20,2)</f>
        <v>6.13</v>
      </c>
      <c r="M20" s="233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3"/>
      <c r="AC20" s="6"/>
    </row>
    <row r="21" spans="1:29" ht="30" customHeight="1" thickBot="1">
      <c r="A21" s="247" t="s">
        <v>79</v>
      </c>
      <c r="B21" s="195"/>
      <c r="C21" s="195"/>
      <c r="D21" s="195"/>
      <c r="E21" s="195"/>
      <c r="F21" s="195"/>
      <c r="G21" s="195"/>
      <c r="H21" s="196"/>
      <c r="I21" s="357">
        <f>Foglio0!D29</f>
        <v>0.27</v>
      </c>
      <c r="J21" s="358"/>
      <c r="K21" s="358"/>
      <c r="L21" s="232">
        <f>ROUND((L17-L19-L20)*I21,2)</f>
        <v>429.44</v>
      </c>
      <c r="M21" s="233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3"/>
      <c r="AC21" s="6"/>
    </row>
    <row r="22" spans="1:29" ht="41.25" customHeight="1" thickBot="1">
      <c r="A22" s="244" t="s">
        <v>13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5"/>
      <c r="L22" s="407">
        <f>ROUND(L18+L19+L20+L21,2)</f>
        <v>1750.71</v>
      </c>
      <c r="M22" s="408"/>
      <c r="N22" s="408"/>
      <c r="O22" s="408"/>
      <c r="P22" s="408"/>
      <c r="Q22" s="408"/>
      <c r="R22" s="408"/>
      <c r="S22" s="408"/>
      <c r="T22" s="212"/>
      <c r="U22" s="212"/>
      <c r="V22" s="212"/>
      <c r="W22" s="212"/>
      <c r="X22" s="212"/>
      <c r="Y22" s="212"/>
      <c r="Z22" s="212"/>
      <c r="AA22" s="213"/>
      <c r="AC22" s="6"/>
    </row>
    <row r="23" ht="21" customHeight="1">
      <c r="AC23" s="6"/>
    </row>
    <row r="24" ht="21" customHeight="1">
      <c r="AC24" s="6"/>
    </row>
    <row r="25" ht="12.75">
      <c r="AC25" s="6"/>
    </row>
    <row r="26" ht="12.75">
      <c r="AC26" s="6"/>
    </row>
    <row r="27" ht="12.75">
      <c r="AC27" s="6"/>
    </row>
    <row r="28" ht="12.75">
      <c r="AC28" s="6"/>
    </row>
    <row r="29" ht="12.75">
      <c r="AC29" s="6"/>
    </row>
    <row r="30" ht="12.75">
      <c r="AC30" s="6"/>
    </row>
    <row r="31" ht="12.75">
      <c r="AC31" s="6"/>
    </row>
    <row r="32" ht="12.75">
      <c r="AC32" s="6"/>
    </row>
    <row r="33" ht="12.75">
      <c r="AC33" s="6"/>
    </row>
    <row r="34" ht="12.75">
      <c r="AC34" s="6"/>
    </row>
    <row r="35" ht="12.75">
      <c r="AC35" s="6"/>
    </row>
    <row r="36" ht="12.75">
      <c r="AC36" s="6"/>
    </row>
    <row r="37" ht="12.75">
      <c r="AC37" s="6"/>
    </row>
    <row r="38" ht="12.75">
      <c r="AC38" s="6"/>
    </row>
    <row r="39" ht="12.75">
      <c r="AC39" s="6"/>
    </row>
    <row r="40" ht="12.75">
      <c r="AC40" s="6"/>
    </row>
    <row r="41" ht="12.75">
      <c r="AC41" s="6"/>
    </row>
    <row r="42" ht="12.75">
      <c r="AC42" s="6"/>
    </row>
    <row r="43" ht="12.75">
      <c r="AC43" s="6"/>
    </row>
    <row r="44" ht="12.75">
      <c r="AC44" s="6"/>
    </row>
    <row r="45" ht="12.75">
      <c r="AC45" s="6"/>
    </row>
    <row r="46" ht="12.75">
      <c r="AC46" s="6"/>
    </row>
    <row r="47" ht="12.75">
      <c r="AC47" s="6"/>
    </row>
    <row r="48" ht="12.75">
      <c r="AC48" s="6"/>
    </row>
    <row r="49" ht="12.75">
      <c r="AC49" s="6"/>
    </row>
    <row r="50" ht="12.75">
      <c r="AC50" s="6"/>
    </row>
    <row r="51" ht="12.75">
      <c r="AC51" s="6"/>
    </row>
    <row r="52" ht="12.75">
      <c r="AC52" s="6"/>
    </row>
    <row r="53" ht="12.75">
      <c r="AC53" s="6"/>
    </row>
    <row r="54" ht="12.75">
      <c r="AC54" s="6"/>
    </row>
    <row r="55" ht="12.75">
      <c r="AC55" s="6"/>
    </row>
    <row r="56" ht="12.75">
      <c r="AC56" s="6"/>
    </row>
    <row r="57" ht="12.75">
      <c r="AC57" s="6"/>
    </row>
    <row r="58" ht="12.75">
      <c r="AC58" s="6"/>
    </row>
    <row r="59" ht="12.75">
      <c r="AC59" s="6"/>
    </row>
    <row r="60" ht="12.75">
      <c r="AC60" s="6"/>
    </row>
    <row r="61" ht="12.75">
      <c r="AC61" s="6"/>
    </row>
    <row r="62" ht="12.75">
      <c r="AC62" s="6"/>
    </row>
    <row r="63" ht="12.75">
      <c r="AC63" s="6"/>
    </row>
    <row r="64" ht="12.75">
      <c r="AC64" s="6"/>
    </row>
    <row r="65" ht="12.75">
      <c r="AC65" s="6"/>
    </row>
    <row r="66" ht="12.75">
      <c r="AC66" s="6"/>
    </row>
    <row r="67" ht="12.75">
      <c r="AC67" s="6"/>
    </row>
    <row r="68" ht="12.75">
      <c r="AC68" s="6"/>
    </row>
    <row r="69" ht="12.75">
      <c r="AC69" s="6"/>
    </row>
    <row r="70" ht="12.75">
      <c r="AC70" s="6"/>
    </row>
    <row r="71" ht="12.75">
      <c r="AC71" s="6"/>
    </row>
  </sheetData>
  <sheetProtection sheet="1" objects="1" scenarios="1"/>
  <mergeCells count="51">
    <mergeCell ref="L22:AA22"/>
    <mergeCell ref="L15:AA15"/>
    <mergeCell ref="L16:AA16"/>
    <mergeCell ref="L17:AA17"/>
    <mergeCell ref="L18:AA18"/>
    <mergeCell ref="L19:AA19"/>
    <mergeCell ref="L20:AA20"/>
    <mergeCell ref="L21:AA21"/>
    <mergeCell ref="V3:AA3"/>
    <mergeCell ref="A6:AA6"/>
    <mergeCell ref="S4:AA4"/>
    <mergeCell ref="J5:R5"/>
    <mergeCell ref="S5:AA5"/>
    <mergeCell ref="A4:I4"/>
    <mergeCell ref="J4:R4"/>
    <mergeCell ref="A5:I5"/>
    <mergeCell ref="L11:N11"/>
    <mergeCell ref="A9:K9"/>
    <mergeCell ref="L9:N9"/>
    <mergeCell ref="A3:F3"/>
    <mergeCell ref="G3:U3"/>
    <mergeCell ref="A22:K22"/>
    <mergeCell ref="A20:H20"/>
    <mergeCell ref="A17:K17"/>
    <mergeCell ref="A18:H18"/>
    <mergeCell ref="I20:K20"/>
    <mergeCell ref="I21:K21"/>
    <mergeCell ref="I19:K19"/>
    <mergeCell ref="I18:K18"/>
    <mergeCell ref="A21:H21"/>
    <mergeCell ref="A19:H19"/>
    <mergeCell ref="L8:N8"/>
    <mergeCell ref="C13:F13"/>
    <mergeCell ref="V13:W13"/>
    <mergeCell ref="X13:AA13"/>
    <mergeCell ref="G13:U13"/>
    <mergeCell ref="A12:K12"/>
    <mergeCell ref="L12:N12"/>
    <mergeCell ref="A13:B13"/>
    <mergeCell ref="O8:T12"/>
    <mergeCell ref="A11:K11"/>
    <mergeCell ref="A1:AA1"/>
    <mergeCell ref="A2:I2"/>
    <mergeCell ref="S2:AA2"/>
    <mergeCell ref="A10:K10"/>
    <mergeCell ref="J2:R2"/>
    <mergeCell ref="A8:K8"/>
    <mergeCell ref="U8:AA12"/>
    <mergeCell ref="O7:T7"/>
    <mergeCell ref="U7:AA7"/>
    <mergeCell ref="L10:N10"/>
  </mergeCells>
  <conditionalFormatting sqref="A13:B13 V13:W13 AC6 V3:Y3 O8:AA12">
    <cfRule type="cellIs" priority="1" dxfId="0" operator="greaterThan" stopIfTrue="1">
      <formula>0</formula>
    </cfRule>
  </conditionalFormatting>
  <conditionalFormatting sqref="A8:K11 L8:N12">
    <cfRule type="cellIs" priority="2" dxfId="1" operator="greaterThan" stopIfTrue="1">
      <formula>0</formula>
    </cfRule>
  </conditionalFormatting>
  <printOptions/>
  <pageMargins left="0.3937007874015748" right="0" top="0.7874015748031497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0</cp:lastModifiedBy>
  <cp:lastPrinted>2010-11-20T09:26:24Z</cp:lastPrinted>
  <dcterms:created xsi:type="dcterms:W3CDTF">2010-04-08T14:25:01Z</dcterms:created>
  <dcterms:modified xsi:type="dcterms:W3CDTF">2010-11-21T16:01:49Z</dcterms:modified>
  <cp:category/>
  <cp:version/>
  <cp:contentType/>
  <cp:contentStatus/>
</cp:coreProperties>
</file>