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NAGRAFE" sheetId="1" r:id="rId1"/>
    <sheet name="ANZIANITà_GIURIDICA" sheetId="2" r:id="rId2"/>
    <sheet name="UTILITà" sheetId="3" r:id="rId3"/>
  </sheets>
  <definedNames/>
  <calcPr fullCalcOnLoad="1"/>
</workbook>
</file>

<file path=xl/sharedStrings.xml><?xml version="1.0" encoding="utf-8"?>
<sst xmlns="http://schemas.openxmlformats.org/spreadsheetml/2006/main" count="426" uniqueCount="149">
  <si>
    <t>COGNOME</t>
  </si>
  <si>
    <t>NOME</t>
  </si>
  <si>
    <t>COMUNE DI NASCITA</t>
  </si>
  <si>
    <t>STATO CIVILE</t>
  </si>
  <si>
    <t>CLASSE DI CONCORSO</t>
  </si>
  <si>
    <t>DATA DI NASCITA</t>
  </si>
  <si>
    <t xml:space="preserve">PINCO </t>
  </si>
  <si>
    <t>PALLINO</t>
  </si>
  <si>
    <t>RAVENNA</t>
  </si>
  <si>
    <t>SPOSATO</t>
  </si>
  <si>
    <t>LETTERE E LATINO NEI LICEI</t>
  </si>
  <si>
    <t>A051</t>
  </si>
  <si>
    <t>RUOLO APPARTENENZA</t>
  </si>
  <si>
    <t>SCUOLA TITOLARITA'</t>
  </si>
  <si>
    <t>DEC. GIURIDICA NOMINA</t>
  </si>
  <si>
    <t>DEC. ECONOMICA NOMINA</t>
  </si>
  <si>
    <t>TITOLARITA' DAL</t>
  </si>
  <si>
    <t>RUOLO PRECEDENTE</t>
  </si>
  <si>
    <t>LETTERE MEDIE</t>
  </si>
  <si>
    <t>A043</t>
  </si>
  <si>
    <t>SERVIZIO MILITARE</t>
  </si>
  <si>
    <t>SVOLTO DAL</t>
  </si>
  <si>
    <t>SVOLTO AL</t>
  </si>
  <si>
    <t>TITOLI GENERALI</t>
  </si>
  <si>
    <t>MERITO DISTINTO</t>
  </si>
  <si>
    <t>DIPLOMI DI SPECIALIZZAZIONE</t>
  </si>
  <si>
    <t>CORSI DI PERFEZIONAMENTO</t>
  </si>
  <si>
    <t>ALTRE LAUREE</t>
  </si>
  <si>
    <t>DOTTORATO DI RICERCA</t>
  </si>
  <si>
    <t>ESAMI DI STATO</t>
  </si>
  <si>
    <t>PUNTEGGIO STABILITA’</t>
  </si>
  <si>
    <t>DI CUI AI FINI GIURIDICI ED ECONOMICI</t>
  </si>
  <si>
    <t>DI CUI AI SOLI FINI ECONOMICI</t>
  </si>
  <si>
    <t>ESIGENZE DI FAMIGLIA</t>
  </si>
  <si>
    <t>FIGLIO 1</t>
  </si>
  <si>
    <t>FIGLIO 2</t>
  </si>
  <si>
    <t>FIGLIO 3</t>
  </si>
  <si>
    <t>FIGLIO 4</t>
  </si>
  <si>
    <t>RICONGIUNGIMENTO A:</t>
  </si>
  <si>
    <t>CONIUGE</t>
  </si>
  <si>
    <t xml:space="preserve">NATO IL </t>
  </si>
  <si>
    <t>PINCO 1</t>
  </si>
  <si>
    <t>PINCO 2</t>
  </si>
  <si>
    <t>PINCO 3</t>
  </si>
  <si>
    <t>PINCO 4</t>
  </si>
  <si>
    <t>COMUNE DI :</t>
  </si>
  <si>
    <t>PASS. RUOLO DA MEDIE</t>
  </si>
  <si>
    <t>RESIDENZA</t>
  </si>
  <si>
    <t>VIA</t>
  </si>
  <si>
    <t>COMUNE</t>
  </si>
  <si>
    <t>PROVINCIA</t>
  </si>
  <si>
    <t>TELEFONO</t>
  </si>
  <si>
    <t>CELLULARE</t>
  </si>
  <si>
    <t>MAIL</t>
  </si>
  <si>
    <t>0544/11111</t>
  </si>
  <si>
    <t>indirizzo</t>
  </si>
  <si>
    <t>DOMICILIO (se diverso da residenza)</t>
  </si>
  <si>
    <t>6a fino</t>
  </si>
  <si>
    <t>18a fino</t>
  </si>
  <si>
    <t>A</t>
  </si>
  <si>
    <t>M</t>
  </si>
  <si>
    <t>GG</t>
  </si>
  <si>
    <t>4A</t>
  </si>
  <si>
    <t>GG TOT</t>
  </si>
  <si>
    <t>2 TERZI</t>
  </si>
  <si>
    <t>DIPLOMI UNIVERSITARI</t>
  </si>
  <si>
    <t>G A</t>
  </si>
  <si>
    <t>G M</t>
  </si>
  <si>
    <t>G GG</t>
  </si>
  <si>
    <t>GG TOT - 4A</t>
  </si>
  <si>
    <t>NOTE:</t>
  </si>
  <si>
    <t>ANAGRAFICA</t>
  </si>
  <si>
    <t>PRERUOLO RICONOSCIUTO</t>
  </si>
  <si>
    <t>(INSERIRE I DATI PER I CONTEGGI)</t>
  </si>
  <si>
    <t>3 PARTECIPAZIONI</t>
  </si>
  <si>
    <t>1 DOTTORATO</t>
  </si>
  <si>
    <t>1 CORSO PERFEZIONAMENTO</t>
  </si>
  <si>
    <t>SI</t>
  </si>
  <si>
    <t>IN SEGUITO A:</t>
  </si>
  <si>
    <t>INCLUSIONE IN GRAD. DI MERITO</t>
  </si>
  <si>
    <t>_______________________________________________________________________________________</t>
  </si>
  <si>
    <t>______________________________________________________________________________________</t>
  </si>
  <si>
    <t>RUOLO</t>
  </si>
  <si>
    <t>DAL</t>
  </si>
  <si>
    <t>AL</t>
  </si>
  <si>
    <t>LUOGO DI LAVORO</t>
  </si>
  <si>
    <t>ORE</t>
  </si>
  <si>
    <t>18/18</t>
  </si>
  <si>
    <t>non contare (COMPUTO)</t>
  </si>
  <si>
    <t>ANNI</t>
  </si>
  <si>
    <t>MESI</t>
  </si>
  <si>
    <t>GIORNI</t>
  </si>
  <si>
    <t>GG TOTALI</t>
  </si>
  <si>
    <t>B - SERVIZIO DI RUOLO EFFETTUATO</t>
  </si>
  <si>
    <t xml:space="preserve">DAL </t>
  </si>
  <si>
    <t xml:space="preserve">AL </t>
  </si>
  <si>
    <t>RUOLO (CL. CONCORSO)</t>
  </si>
  <si>
    <t>A2 - SERVIZIO MILITARE</t>
  </si>
  <si>
    <t>TIPLOGIA</t>
  </si>
  <si>
    <t>PERM. NON. RETRIBUITO</t>
  </si>
  <si>
    <t>TOTALE ASSENZE SENZA RETRIBUZIONE</t>
  </si>
  <si>
    <t>B1 - DECORRENZA ECONOMICA DELLA NOMINA RUOLO ATTUALE</t>
  </si>
  <si>
    <t>B2 - DECORRENZA ECONOMICA NOMINA RUOLO PRECEDENTE</t>
  </si>
  <si>
    <t>B3 - ASSENZE SENZA RETRIBUZIONE (RUOLO)</t>
  </si>
  <si>
    <t>A1 - TOTALE GIORNI</t>
  </si>
  <si>
    <t>A - SERVIZI PRERUOLO (accorpare per. coincidenti - togliere assenze non retribuite - ins. eventuale serv. su decorrenza giuridica)</t>
  </si>
  <si>
    <t>RIEPILOGO DEI SERVIZI (A1+A2) + ((B1+B2)-B3)  GIORNI TOTALI</t>
  </si>
  <si>
    <t>SERV.PRERUOLO/SERV. SU DEC GIURIDICA UTILI EX-SE</t>
  </si>
  <si>
    <t>SERVIZI DI RUOLO (ESCLUSO ASSENZE NON RETR.)</t>
  </si>
  <si>
    <t>A1 - OVVERO SERVIZI PRERUOLO VALUTABILI (TOTALE) ESC. COMP.</t>
  </si>
  <si>
    <t>TOTALE SERVIZI UTILI</t>
  </si>
  <si>
    <t>C - COMPUTO/RISCATTO - RICONGIUNZIONE</t>
  </si>
  <si>
    <t>ESTRTEMI DEL DECRETO</t>
  </si>
  <si>
    <t>PROT.</t>
  </si>
  <si>
    <t>DATA</t>
  </si>
  <si>
    <t>PROVVEDITORATO RAVENNA</t>
  </si>
  <si>
    <t>ENTE CHE LO HA EMESSO (USP EX PROVV. - INPDAP) - NOTE</t>
  </si>
  <si>
    <t>MAGGIORAZIONI</t>
  </si>
  <si>
    <t>________________________________________________________________________________</t>
  </si>
  <si>
    <t>NOTE</t>
  </si>
  <si>
    <t>ALTRE RICONGIUNZIONI O ALTRI RISCATTI</t>
  </si>
  <si>
    <t>ESTREMI DEL DECRETO</t>
  </si>
  <si>
    <t>RICONGIUNZIONE ART. 2 LEGGE 29/79 - L45/90</t>
  </si>
  <si>
    <t>(GG) RIEPILOGO ANZIANITA' GIURIDICA (A1+A2) + ((B1+B2)-B3) + C</t>
  </si>
  <si>
    <t>TOTALE RISCATTI/COMP./RICONGIUNZIONI</t>
  </si>
  <si>
    <t>TOT. COMPLESSIVO AL:</t>
  </si>
  <si>
    <t>RUOLO DAL</t>
  </si>
  <si>
    <t>ADESIONE FONDO ESPERO</t>
  </si>
  <si>
    <t>REGIME NATURALE IN BUONUSCITA O TFR</t>
  </si>
  <si>
    <t>SI/NO</t>
  </si>
  <si>
    <t>DATA ADESIONE</t>
  </si>
  <si>
    <t>ADESIONE DEL 15/01/2005</t>
  </si>
  <si>
    <t>RISCATTI BUONUSCITA O TFR</t>
  </si>
  <si>
    <t>DA GIORNI AD A M GG</t>
  </si>
  <si>
    <t>DA  A M GG A GIORNI</t>
  </si>
  <si>
    <t>GIORNI TOTALI</t>
  </si>
  <si>
    <t>CONTEGGIO GG COMMERCIALI</t>
  </si>
  <si>
    <t>TOT</t>
  </si>
  <si>
    <t>NATO IL:</t>
  </si>
  <si>
    <t>ANZIANITA' ANAGRAFICA</t>
  </si>
  <si>
    <t>RISC.DEC. GIURIDICA RUOLO NON COPERTA DA SERVIZIO (ART 142 DEL DPR 1092/73)</t>
  </si>
  <si>
    <t>COMPUTO DEI SERVIZI  (ART 11 DEL DPR 1092/73)</t>
  </si>
  <si>
    <t>RISCATTO LAUREA (ART 13 DPR 1092/73)</t>
  </si>
  <si>
    <t>ACCREDITO FIGURATIVO MATERNITA' (Art.25, Art.35 D.Lgs.vo 151/01)</t>
  </si>
  <si>
    <t>LICEO CL.</t>
  </si>
  <si>
    <t xml:space="preserve">LICEO CL. </t>
  </si>
  <si>
    <t>RA</t>
  </si>
  <si>
    <t>VIA R, 10</t>
  </si>
  <si>
    <t>RICONGIUNZIONE CPDEL/CPIASP (ART 113 115 116 DPR 1092/73)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</si>
</sst>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mmm\-yyyy"/>
    <numFmt numFmtId="195" formatCode="[$-410]dddd\ d\ mmmm\ yyyy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u val="single"/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/>
      <protection locked="0"/>
    </xf>
    <xf numFmtId="0" fontId="2" fillId="3" borderId="5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14" fontId="2" fillId="0" borderId="1" xfId="0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1" fontId="2" fillId="3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4" fontId="6" fillId="6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14" fontId="6" fillId="0" borderId="1" xfId="0" applyNumberFormat="1" applyFont="1" applyBorder="1" applyAlignment="1" applyProtection="1">
      <alignment horizontal="center"/>
      <protection hidden="1"/>
    </xf>
    <xf numFmtId="0" fontId="6" fillId="7" borderId="1" xfId="0" applyFont="1" applyFill="1" applyBorder="1" applyAlignment="1" applyProtection="1">
      <alignment horizontal="center"/>
      <protection locked="0"/>
    </xf>
    <xf numFmtId="14" fontId="0" fillId="7" borderId="1" xfId="0" applyNumberForma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5" xfId="0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4" fontId="6" fillId="8" borderId="1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6" fillId="0" borderId="5" xfId="0" applyNumberFormat="1" applyFont="1" applyBorder="1" applyAlignment="1" applyProtection="1">
      <alignment horizontal="center"/>
      <protection hidden="1"/>
    </xf>
    <xf numFmtId="1" fontId="6" fillId="0" borderId="4" xfId="0" applyNumberFormat="1" applyFont="1" applyBorder="1" applyAlignment="1" applyProtection="1">
      <alignment horizontal="center"/>
      <protection hidden="1"/>
    </xf>
    <xf numFmtId="1" fontId="6" fillId="0" borderId="2" xfId="0" applyNumberFormat="1" applyFont="1" applyBorder="1" applyAlignment="1" applyProtection="1">
      <alignment horizontal="center"/>
      <protection hidden="1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hidden="1"/>
    </xf>
    <xf numFmtId="1" fontId="6" fillId="0" borderId="1" xfId="0" applyNumberFormat="1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9" borderId="1" xfId="0" applyFont="1" applyFill="1" applyBorder="1" applyAlignment="1" applyProtection="1">
      <alignment horizontal="center"/>
      <protection locked="0"/>
    </xf>
    <xf numFmtId="14" fontId="2" fillId="9" borderId="1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left"/>
      <protection hidden="1"/>
    </xf>
    <xf numFmtId="0" fontId="6" fillId="2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hidden="1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/>
      <protection hidden="1"/>
    </xf>
    <xf numFmtId="1" fontId="0" fillId="0" borderId="1" xfId="0" applyNumberFormat="1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6" borderId="1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14" fontId="6" fillId="6" borderId="1" xfId="0" applyNumberFormat="1" applyFont="1" applyFill="1" applyBorder="1" applyAlignment="1">
      <alignment horizontal="center"/>
    </xf>
    <xf numFmtId="2" fontId="6" fillId="0" borderId="5" xfId="0" applyNumberFormat="1" applyFont="1" applyBorder="1" applyAlignment="1" applyProtection="1">
      <alignment horizontal="center"/>
      <protection hidden="1"/>
    </xf>
    <xf numFmtId="2" fontId="6" fillId="0" borderId="4" xfId="0" applyNumberFormat="1" applyFont="1" applyBorder="1" applyAlignment="1" applyProtection="1">
      <alignment horizontal="center"/>
      <protection hidden="1"/>
    </xf>
    <xf numFmtId="2" fontId="6" fillId="0" borderId="2" xfId="0" applyNumberFormat="1" applyFont="1" applyBorder="1" applyAlignment="1" applyProtection="1">
      <alignment horizontal="center"/>
      <protection hidden="1"/>
    </xf>
    <xf numFmtId="0" fontId="6" fillId="6" borderId="5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7" fillId="6" borderId="1" xfId="0" applyFont="1" applyFill="1" applyBorder="1" applyAlignment="1">
      <alignment horizontal="center"/>
    </xf>
    <xf numFmtId="0" fontId="6" fillId="7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L63"/>
  <sheetViews>
    <sheetView tabSelected="1" workbookViewId="0" topLeftCell="A1">
      <selection activeCell="O1" sqref="O1"/>
    </sheetView>
  </sheetViews>
  <sheetFormatPr defaultColWidth="9.140625" defaultRowHeight="12.75"/>
  <cols>
    <col min="1" max="1" width="34.00390625" style="3" bestFit="1" customWidth="1"/>
    <col min="2" max="2" width="35.421875" style="1" bestFit="1" customWidth="1"/>
    <col min="3" max="4" width="6.7109375" style="2" customWidth="1"/>
    <col min="5" max="5" width="6.7109375" style="3" customWidth="1"/>
    <col min="6" max="12" width="8.57421875" style="3" hidden="1" customWidth="1"/>
    <col min="13" max="16384" width="9.140625" style="3" customWidth="1"/>
  </cols>
  <sheetData>
    <row r="1" spans="1:5" ht="12">
      <c r="A1" s="93" t="s">
        <v>71</v>
      </c>
      <c r="B1" s="93"/>
      <c r="C1" s="93"/>
      <c r="D1" s="93"/>
      <c r="E1" s="93"/>
    </row>
    <row r="2" spans="1:5" ht="12">
      <c r="A2" s="9" t="s">
        <v>0</v>
      </c>
      <c r="B2" s="98" t="s">
        <v>6</v>
      </c>
      <c r="C2" s="98"/>
      <c r="D2" s="98"/>
      <c r="E2" s="98"/>
    </row>
    <row r="3" spans="1:5" ht="12">
      <c r="A3" s="9" t="s">
        <v>1</v>
      </c>
      <c r="B3" s="98" t="s">
        <v>7</v>
      </c>
      <c r="C3" s="98"/>
      <c r="D3" s="98"/>
      <c r="E3" s="98"/>
    </row>
    <row r="4" spans="1:5" ht="12">
      <c r="A4" s="10" t="s">
        <v>5</v>
      </c>
      <c r="B4" s="99">
        <v>25864</v>
      </c>
      <c r="C4" s="99"/>
      <c r="D4" s="99"/>
      <c r="E4" s="99"/>
    </row>
    <row r="5" spans="1:5" ht="12">
      <c r="A5" s="10" t="s">
        <v>2</v>
      </c>
      <c r="B5" s="98" t="s">
        <v>146</v>
      </c>
      <c r="C5" s="98"/>
      <c r="D5" s="98"/>
      <c r="E5" s="98"/>
    </row>
    <row r="6" spans="1:5" ht="12">
      <c r="A6" s="10" t="s">
        <v>3</v>
      </c>
      <c r="B6" s="98" t="s">
        <v>9</v>
      </c>
      <c r="C6" s="98"/>
      <c r="D6" s="98"/>
      <c r="E6" s="98"/>
    </row>
    <row r="7" spans="1:5" ht="12">
      <c r="A7" s="93" t="s">
        <v>47</v>
      </c>
      <c r="B7" s="93"/>
      <c r="C7" s="93"/>
      <c r="D7" s="93"/>
      <c r="E7" s="93"/>
    </row>
    <row r="8" spans="1:5" ht="12">
      <c r="A8" s="10" t="s">
        <v>49</v>
      </c>
      <c r="B8" s="97" t="s">
        <v>146</v>
      </c>
      <c r="C8" s="97"/>
      <c r="D8" s="97"/>
      <c r="E8" s="97"/>
    </row>
    <row r="9" spans="1:5" ht="12">
      <c r="A9" s="10" t="s">
        <v>50</v>
      </c>
      <c r="B9" s="97" t="s">
        <v>146</v>
      </c>
      <c r="C9" s="97"/>
      <c r="D9" s="97"/>
      <c r="E9" s="97"/>
    </row>
    <row r="10" spans="1:5" ht="12">
      <c r="A10" s="10" t="s">
        <v>48</v>
      </c>
      <c r="B10" s="97" t="s">
        <v>147</v>
      </c>
      <c r="C10" s="97"/>
      <c r="D10" s="97"/>
      <c r="E10" s="97"/>
    </row>
    <row r="11" spans="1:5" ht="12">
      <c r="A11" s="10" t="s">
        <v>51</v>
      </c>
      <c r="B11" s="97" t="s">
        <v>54</v>
      </c>
      <c r="C11" s="97"/>
      <c r="D11" s="97"/>
      <c r="E11" s="97"/>
    </row>
    <row r="12" spans="1:5" ht="12">
      <c r="A12" s="10" t="s">
        <v>52</v>
      </c>
      <c r="B12" s="97">
        <v>333333</v>
      </c>
      <c r="C12" s="97"/>
      <c r="D12" s="97"/>
      <c r="E12" s="97"/>
    </row>
    <row r="13" spans="1:5" ht="12">
      <c r="A13" s="10" t="s">
        <v>53</v>
      </c>
      <c r="B13" s="97" t="s">
        <v>55</v>
      </c>
      <c r="C13" s="97"/>
      <c r="D13" s="97"/>
      <c r="E13" s="97"/>
    </row>
    <row r="14" spans="1:5" ht="12">
      <c r="A14" s="93" t="s">
        <v>56</v>
      </c>
      <c r="B14" s="93"/>
      <c r="C14" s="93"/>
      <c r="D14" s="93"/>
      <c r="E14" s="93"/>
    </row>
    <row r="15" spans="1:5" ht="12">
      <c r="A15" s="104" t="s">
        <v>80</v>
      </c>
      <c r="B15" s="105"/>
      <c r="C15" s="105"/>
      <c r="D15" s="105"/>
      <c r="E15" s="106"/>
    </row>
    <row r="16" spans="1:5" ht="12">
      <c r="A16" s="21"/>
      <c r="B16" s="22"/>
      <c r="C16" s="19"/>
      <c r="D16" s="19"/>
      <c r="E16" s="20"/>
    </row>
    <row r="17" spans="1:5" ht="12">
      <c r="A17" s="11" t="s">
        <v>12</v>
      </c>
      <c r="B17" s="97" t="s">
        <v>10</v>
      </c>
      <c r="C17" s="97"/>
      <c r="D17" s="97"/>
      <c r="E17" s="97"/>
    </row>
    <row r="18" spans="1:5" ht="12">
      <c r="A18" s="10" t="s">
        <v>4</v>
      </c>
      <c r="B18" s="97" t="s">
        <v>11</v>
      </c>
      <c r="C18" s="97"/>
      <c r="D18" s="97"/>
      <c r="E18" s="97"/>
    </row>
    <row r="19" spans="1:5" ht="12">
      <c r="A19" s="10" t="s">
        <v>14</v>
      </c>
      <c r="B19" s="103">
        <v>38596</v>
      </c>
      <c r="C19" s="103"/>
      <c r="D19" s="103"/>
      <c r="E19" s="103"/>
    </row>
    <row r="20" spans="1:5" ht="12">
      <c r="A20" s="10" t="s">
        <v>15</v>
      </c>
      <c r="B20" s="103">
        <v>38596</v>
      </c>
      <c r="C20" s="103"/>
      <c r="D20" s="103"/>
      <c r="E20" s="103"/>
    </row>
    <row r="21" spans="1:5" ht="12">
      <c r="A21" s="10" t="s">
        <v>13</v>
      </c>
      <c r="B21" s="97" t="s">
        <v>145</v>
      </c>
      <c r="C21" s="97"/>
      <c r="D21" s="97"/>
      <c r="E21" s="97"/>
    </row>
    <row r="22" spans="1:5" ht="12">
      <c r="A22" s="10" t="s">
        <v>16</v>
      </c>
      <c r="B22" s="103">
        <v>39326</v>
      </c>
      <c r="C22" s="103"/>
      <c r="D22" s="103"/>
      <c r="E22" s="103"/>
    </row>
    <row r="23" spans="1:5" ht="12">
      <c r="A23" s="10" t="s">
        <v>78</v>
      </c>
      <c r="B23" s="97" t="s">
        <v>46</v>
      </c>
      <c r="C23" s="97"/>
      <c r="D23" s="97"/>
      <c r="E23" s="97"/>
    </row>
    <row r="24" spans="1:5" ht="12">
      <c r="A24" s="15"/>
      <c r="B24" s="107"/>
      <c r="C24" s="107"/>
      <c r="D24" s="107"/>
      <c r="E24" s="107"/>
    </row>
    <row r="25" spans="1:5" ht="12">
      <c r="A25" s="11" t="s">
        <v>17</v>
      </c>
      <c r="B25" s="97" t="s">
        <v>18</v>
      </c>
      <c r="C25" s="97"/>
      <c r="D25" s="97"/>
      <c r="E25" s="97"/>
    </row>
    <row r="26" spans="1:5" ht="12">
      <c r="A26" s="10" t="s">
        <v>4</v>
      </c>
      <c r="B26" s="97" t="s">
        <v>19</v>
      </c>
      <c r="C26" s="97"/>
      <c r="D26" s="97"/>
      <c r="E26" s="97"/>
    </row>
    <row r="27" spans="1:5" ht="12">
      <c r="A27" s="10" t="s">
        <v>14</v>
      </c>
      <c r="B27" s="103">
        <v>37865</v>
      </c>
      <c r="C27" s="103"/>
      <c r="D27" s="103"/>
      <c r="E27" s="103"/>
    </row>
    <row r="28" spans="1:5" ht="12">
      <c r="A28" s="10" t="s">
        <v>15</v>
      </c>
      <c r="B28" s="103">
        <v>37865</v>
      </c>
      <c r="C28" s="103"/>
      <c r="D28" s="103"/>
      <c r="E28" s="103"/>
    </row>
    <row r="29" spans="1:5" ht="12">
      <c r="A29" s="10" t="s">
        <v>21</v>
      </c>
      <c r="B29" s="103">
        <v>37865</v>
      </c>
      <c r="C29" s="103"/>
      <c r="D29" s="103"/>
      <c r="E29" s="103"/>
    </row>
    <row r="30" spans="1:5" ht="12">
      <c r="A30" s="10" t="s">
        <v>22</v>
      </c>
      <c r="B30" s="103">
        <v>38595</v>
      </c>
      <c r="C30" s="103"/>
      <c r="D30" s="103"/>
      <c r="E30" s="103"/>
    </row>
    <row r="31" spans="1:12" ht="12">
      <c r="A31" s="15"/>
      <c r="B31" s="16"/>
      <c r="C31" s="7" t="s">
        <v>59</v>
      </c>
      <c r="D31" s="6" t="s">
        <v>60</v>
      </c>
      <c r="E31" s="6" t="s">
        <v>61</v>
      </c>
      <c r="F31" s="2" t="s">
        <v>66</v>
      </c>
      <c r="G31" s="2" t="s">
        <v>67</v>
      </c>
      <c r="H31" s="2" t="s">
        <v>68</v>
      </c>
      <c r="I31" s="2" t="s">
        <v>63</v>
      </c>
      <c r="J31" s="2" t="s">
        <v>69</v>
      </c>
      <c r="K31" s="4" t="s">
        <v>64</v>
      </c>
      <c r="L31" s="2" t="s">
        <v>62</v>
      </c>
    </row>
    <row r="32" spans="1:12" ht="12">
      <c r="A32" s="11" t="s">
        <v>72</v>
      </c>
      <c r="B32" s="17" t="s">
        <v>73</v>
      </c>
      <c r="C32" s="24">
        <v>8</v>
      </c>
      <c r="D32" s="23">
        <v>0</v>
      </c>
      <c r="E32" s="23">
        <v>4</v>
      </c>
      <c r="F32" s="2">
        <f>C32*360</f>
        <v>2880</v>
      </c>
      <c r="G32" s="2">
        <f>D32*30</f>
        <v>0</v>
      </c>
      <c r="H32" s="2">
        <f>E32</f>
        <v>4</v>
      </c>
      <c r="I32" s="5">
        <f>F32+G32+H32</f>
        <v>2884</v>
      </c>
      <c r="J32" s="2">
        <f>I32-L32</f>
        <v>1444</v>
      </c>
      <c r="K32" s="2">
        <f>INT(J32/3*2)</f>
        <v>962</v>
      </c>
      <c r="L32" s="5">
        <f>4*360</f>
        <v>1440</v>
      </c>
    </row>
    <row r="33" spans="1:12" ht="12">
      <c r="A33" s="10" t="s">
        <v>31</v>
      </c>
      <c r="B33" s="16"/>
      <c r="C33" s="34">
        <f>IF(I32&gt;L32,INT(K32/360)+L32/360,C32)</f>
        <v>6</v>
      </c>
      <c r="D33" s="35">
        <f>IF(I32&gt;L32,INT((K32/360-INT(K32/360))*12),D32)</f>
        <v>8</v>
      </c>
      <c r="E33" s="36">
        <f>IF(I32&gt;L32,((K32/360-INT(K32/360))*12-INT((K32/360-INT(K32/360))*12))*30,E32)</f>
        <v>1.9999999999999396</v>
      </c>
      <c r="F33" s="2"/>
      <c r="G33" s="2"/>
      <c r="H33" s="2"/>
      <c r="I33" s="2">
        <f>C33*360+D33*30+E33</f>
        <v>2402</v>
      </c>
      <c r="J33" s="2"/>
      <c r="K33" s="2">
        <f>J32-K32</f>
        <v>482</v>
      </c>
      <c r="L33" s="2"/>
    </row>
    <row r="34" spans="1:12" ht="12">
      <c r="A34" s="10" t="s">
        <v>32</v>
      </c>
      <c r="B34" s="16"/>
      <c r="C34" s="34">
        <f>IF(I32&gt;L32,INT(K33/360),0)</f>
        <v>1</v>
      </c>
      <c r="D34" s="35">
        <f>IF(I32&gt;L32,INT((K33/360-INT(K33/360))*12),0)</f>
        <v>4</v>
      </c>
      <c r="E34" s="36">
        <f>IF(I32&gt;L32,((K33/360-INT(K33/360))*12-INT((K33/360-INT(K33/360))*12))*30,0)</f>
        <v>1.9999999999999662</v>
      </c>
      <c r="F34" s="2"/>
      <c r="G34" s="2"/>
      <c r="H34" s="2"/>
      <c r="I34" s="2">
        <f>C34*360+D34*30+E34</f>
        <v>481.99999999999994</v>
      </c>
      <c r="J34" s="2"/>
      <c r="K34" s="2"/>
      <c r="L34" s="2"/>
    </row>
    <row r="35" spans="1:12" ht="12">
      <c r="A35" s="15"/>
      <c r="B35" s="16"/>
      <c r="C35" s="27"/>
      <c r="D35" s="27"/>
      <c r="E35" s="28"/>
      <c r="F35" s="2"/>
      <c r="G35" s="2"/>
      <c r="H35" s="2"/>
      <c r="I35" s="2">
        <f>SUM(I33:I34)</f>
        <v>2884</v>
      </c>
      <c r="J35" s="2"/>
      <c r="K35" s="2"/>
      <c r="L35" s="2"/>
    </row>
    <row r="36" spans="1:12" ht="12">
      <c r="A36" s="10" t="s">
        <v>20</v>
      </c>
      <c r="B36" s="16"/>
      <c r="C36" s="24">
        <v>1</v>
      </c>
      <c r="D36" s="23">
        <v>0</v>
      </c>
      <c r="E36" s="23">
        <v>0</v>
      </c>
      <c r="F36" s="2"/>
      <c r="G36" s="2"/>
      <c r="H36" s="2"/>
      <c r="I36" s="2"/>
      <c r="J36" s="2"/>
      <c r="K36" s="2"/>
      <c r="L36" s="2"/>
    </row>
    <row r="37" spans="1:5" ht="12">
      <c r="A37" s="93" t="s">
        <v>33</v>
      </c>
      <c r="B37" s="93"/>
      <c r="C37" s="93"/>
      <c r="D37" s="93"/>
      <c r="E37" s="93"/>
    </row>
    <row r="38" spans="1:5" ht="12">
      <c r="A38" s="12" t="s">
        <v>38</v>
      </c>
      <c r="B38" s="97" t="s">
        <v>39</v>
      </c>
      <c r="C38" s="97"/>
      <c r="D38" s="97"/>
      <c r="E38" s="97"/>
    </row>
    <row r="39" spans="1:5" ht="12">
      <c r="A39" s="9" t="s">
        <v>45</v>
      </c>
      <c r="B39" s="97" t="s">
        <v>8</v>
      </c>
      <c r="C39" s="97"/>
      <c r="D39" s="97"/>
      <c r="E39" s="97"/>
    </row>
    <row r="40" spans="1:5" ht="12">
      <c r="A40" s="14"/>
      <c r="B40" s="18"/>
      <c r="C40" s="8" t="s">
        <v>57</v>
      </c>
      <c r="D40" s="8" t="s">
        <v>58</v>
      </c>
      <c r="E40" s="29"/>
    </row>
    <row r="41" spans="1:5" ht="12">
      <c r="A41" s="10" t="s">
        <v>34</v>
      </c>
      <c r="B41" s="25" t="s">
        <v>41</v>
      </c>
      <c r="C41" s="35"/>
      <c r="D41" s="35"/>
      <c r="E41" s="29"/>
    </row>
    <row r="42" spans="1:5" ht="12">
      <c r="A42" s="10" t="s">
        <v>40</v>
      </c>
      <c r="B42" s="26">
        <v>36547</v>
      </c>
      <c r="C42" s="37">
        <f>YEAR(B42)+6</f>
        <v>2006</v>
      </c>
      <c r="D42" s="37">
        <f>YEAR(B42)+18</f>
        <v>2018</v>
      </c>
      <c r="E42" s="29"/>
    </row>
    <row r="43" spans="1:5" ht="12">
      <c r="A43" s="10" t="s">
        <v>35</v>
      </c>
      <c r="B43" s="25" t="s">
        <v>42</v>
      </c>
      <c r="C43" s="36"/>
      <c r="D43" s="36"/>
      <c r="E43" s="29"/>
    </row>
    <row r="44" spans="1:5" ht="12">
      <c r="A44" s="10" t="s">
        <v>40</v>
      </c>
      <c r="B44" s="26">
        <v>36548</v>
      </c>
      <c r="C44" s="37">
        <f>YEAR(B44)+6</f>
        <v>2006</v>
      </c>
      <c r="D44" s="37">
        <f>YEAR(B44)+18</f>
        <v>2018</v>
      </c>
      <c r="E44" s="29"/>
    </row>
    <row r="45" spans="1:5" ht="12">
      <c r="A45" s="10" t="s">
        <v>36</v>
      </c>
      <c r="B45" s="25" t="s">
        <v>43</v>
      </c>
      <c r="C45" s="36"/>
      <c r="D45" s="36"/>
      <c r="E45" s="29"/>
    </row>
    <row r="46" spans="1:5" ht="12">
      <c r="A46" s="10" t="s">
        <v>40</v>
      </c>
      <c r="B46" s="26">
        <v>36549</v>
      </c>
      <c r="C46" s="37">
        <f>YEAR(B46)+6</f>
        <v>2006</v>
      </c>
      <c r="D46" s="37">
        <f>YEAR(B46)+18</f>
        <v>2018</v>
      </c>
      <c r="E46" s="29"/>
    </row>
    <row r="47" spans="1:5" ht="12">
      <c r="A47" s="10" t="s">
        <v>37</v>
      </c>
      <c r="B47" s="25" t="s">
        <v>44</v>
      </c>
      <c r="C47" s="36"/>
      <c r="D47" s="36"/>
      <c r="E47" s="29"/>
    </row>
    <row r="48" spans="1:5" ht="12">
      <c r="A48" s="10" t="s">
        <v>40</v>
      </c>
      <c r="B48" s="26">
        <v>36550</v>
      </c>
      <c r="C48" s="37">
        <f>YEAR(B48)+6</f>
        <v>2006</v>
      </c>
      <c r="D48" s="37">
        <f>YEAR(B48)+18</f>
        <v>2018</v>
      </c>
      <c r="E48" s="29"/>
    </row>
    <row r="49" spans="1:5" ht="12" customHeight="1">
      <c r="A49" s="94" t="s">
        <v>23</v>
      </c>
      <c r="B49" s="95"/>
      <c r="C49" s="95"/>
      <c r="D49" s="95"/>
      <c r="E49" s="96"/>
    </row>
    <row r="50" spans="1:5" ht="12">
      <c r="A50" s="13" t="s">
        <v>24</v>
      </c>
      <c r="B50" s="97" t="s">
        <v>77</v>
      </c>
      <c r="C50" s="97"/>
      <c r="D50" s="97"/>
      <c r="E50" s="97"/>
    </row>
    <row r="51" spans="1:5" ht="12">
      <c r="A51" s="13" t="s">
        <v>79</v>
      </c>
      <c r="B51" s="97"/>
      <c r="C51" s="97"/>
      <c r="D51" s="97"/>
      <c r="E51" s="97"/>
    </row>
    <row r="52" spans="1:5" ht="12">
      <c r="A52" s="13" t="s">
        <v>25</v>
      </c>
      <c r="B52" s="97"/>
      <c r="C52" s="97"/>
      <c r="D52" s="97"/>
      <c r="E52" s="97"/>
    </row>
    <row r="53" spans="1:5" ht="12">
      <c r="A53" s="13" t="s">
        <v>65</v>
      </c>
      <c r="B53" s="97"/>
      <c r="C53" s="97"/>
      <c r="D53" s="97"/>
      <c r="E53" s="97"/>
    </row>
    <row r="54" spans="1:5" ht="12">
      <c r="A54" s="13" t="s">
        <v>26</v>
      </c>
      <c r="B54" s="97" t="s">
        <v>76</v>
      </c>
      <c r="C54" s="97"/>
      <c r="D54" s="97"/>
      <c r="E54" s="97"/>
    </row>
    <row r="55" spans="1:5" ht="12">
      <c r="A55" s="13" t="s">
        <v>27</v>
      </c>
      <c r="B55" s="97"/>
      <c r="C55" s="97"/>
      <c r="D55" s="97"/>
      <c r="E55" s="97"/>
    </row>
    <row r="56" spans="1:5" ht="12">
      <c r="A56" s="13" t="s">
        <v>28</v>
      </c>
      <c r="B56" s="97" t="s">
        <v>75</v>
      </c>
      <c r="C56" s="97"/>
      <c r="D56" s="97"/>
      <c r="E56" s="97"/>
    </row>
    <row r="57" spans="1:5" ht="12">
      <c r="A57" s="13" t="s">
        <v>29</v>
      </c>
      <c r="B57" s="97" t="s">
        <v>74</v>
      </c>
      <c r="C57" s="97"/>
      <c r="D57" s="97"/>
      <c r="E57" s="97"/>
    </row>
    <row r="58" spans="1:5" ht="12">
      <c r="A58" s="13" t="s">
        <v>30</v>
      </c>
      <c r="B58" s="97"/>
      <c r="C58" s="97"/>
      <c r="D58" s="97"/>
      <c r="E58" s="97"/>
    </row>
    <row r="59" spans="1:5" ht="12">
      <c r="A59" s="100" t="s">
        <v>70</v>
      </c>
      <c r="B59" s="101"/>
      <c r="C59" s="101"/>
      <c r="D59" s="101"/>
      <c r="E59" s="102"/>
    </row>
    <row r="60" spans="1:5" ht="12">
      <c r="A60" s="90" t="s">
        <v>81</v>
      </c>
      <c r="B60" s="91"/>
      <c r="C60" s="91"/>
      <c r="D60" s="91"/>
      <c r="E60" s="92"/>
    </row>
    <row r="61" spans="1:5" ht="12">
      <c r="A61" s="90" t="s">
        <v>81</v>
      </c>
      <c r="B61" s="91"/>
      <c r="C61" s="91"/>
      <c r="D61" s="91"/>
      <c r="E61" s="92"/>
    </row>
    <row r="62" spans="1:5" ht="12">
      <c r="A62" s="90" t="s">
        <v>81</v>
      </c>
      <c r="B62" s="91"/>
      <c r="C62" s="91"/>
      <c r="D62" s="91"/>
      <c r="E62" s="92"/>
    </row>
    <row r="63" spans="1:5" ht="12">
      <c r="A63" s="30"/>
      <c r="B63" s="31"/>
      <c r="C63" s="32"/>
      <c r="D63" s="32"/>
      <c r="E63" s="33"/>
    </row>
  </sheetData>
  <sheetProtection sheet="1" objects="1" scenarios="1"/>
  <mergeCells count="46">
    <mergeCell ref="A15:E15"/>
    <mergeCell ref="B30:E30"/>
    <mergeCell ref="A37:E37"/>
    <mergeCell ref="B38:E38"/>
    <mergeCell ref="B22:E22"/>
    <mergeCell ref="B23:E23"/>
    <mergeCell ref="B24:E24"/>
    <mergeCell ref="B25:E25"/>
    <mergeCell ref="B18:E18"/>
    <mergeCell ref="B19:E19"/>
    <mergeCell ref="B20:E20"/>
    <mergeCell ref="B21:E21"/>
    <mergeCell ref="B17:E17"/>
    <mergeCell ref="A60:E60"/>
    <mergeCell ref="B39:E39"/>
    <mergeCell ref="B26:E26"/>
    <mergeCell ref="B27:E27"/>
    <mergeCell ref="B28:E28"/>
    <mergeCell ref="B29:E29"/>
    <mergeCell ref="B55:E55"/>
    <mergeCell ref="B56:E56"/>
    <mergeCell ref="B57:E57"/>
    <mergeCell ref="B58:E58"/>
    <mergeCell ref="B51:E51"/>
    <mergeCell ref="B52:E52"/>
    <mergeCell ref="B53:E53"/>
    <mergeCell ref="B54:E54"/>
    <mergeCell ref="A1:E1"/>
    <mergeCell ref="A14:E14"/>
    <mergeCell ref="B2:E2"/>
    <mergeCell ref="B3:E3"/>
    <mergeCell ref="B4:E4"/>
    <mergeCell ref="B5:E5"/>
    <mergeCell ref="B6:E6"/>
    <mergeCell ref="B8:E8"/>
    <mergeCell ref="B9:E9"/>
    <mergeCell ref="A62:E62"/>
    <mergeCell ref="A7:E7"/>
    <mergeCell ref="A49:E49"/>
    <mergeCell ref="B50:E50"/>
    <mergeCell ref="B10:E10"/>
    <mergeCell ref="B11:E11"/>
    <mergeCell ref="B12:E12"/>
    <mergeCell ref="B13:E13"/>
    <mergeCell ref="A61:E61"/>
    <mergeCell ref="A59:E59"/>
  </mergeCells>
  <printOptions/>
  <pageMargins left="0.66" right="0.44" top="0.84" bottom="0.54" header="0.16" footer="0.51"/>
  <pageSetup horizontalDpi="300" verticalDpi="300" orientation="portrait" paperSize="9" r:id="rId1"/>
  <headerFooter alignWithMargins="0">
    <oddHeader>&amp;C&amp;"Arial,Grassetto"&amp;12LICEO ___________________________________&amp;"Arial,Normale"&amp;10
&amp;"Arial,Grassetto"ANAGRAFE PERSONALE ___ DOCENTE ___ ATA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214"/>
  <sheetViews>
    <sheetView workbookViewId="0" topLeftCell="A1">
      <selection activeCell="C186" sqref="C186:F186"/>
    </sheetView>
  </sheetViews>
  <sheetFormatPr defaultColWidth="9.140625" defaultRowHeight="12.75"/>
  <cols>
    <col min="1" max="2" width="12.57421875" style="41" customWidth="1"/>
    <col min="3" max="3" width="25.7109375" style="41" customWidth="1"/>
    <col min="4" max="4" width="5.57421875" style="41" bestFit="1" customWidth="1"/>
    <col min="5" max="5" width="12.28125" style="38" customWidth="1"/>
    <col min="6" max="6" width="13.7109375" style="38" customWidth="1"/>
    <col min="8" max="9" width="10.140625" style="0" bestFit="1" customWidth="1"/>
  </cols>
  <sheetData>
    <row r="1" spans="1:6" ht="12.75">
      <c r="A1" s="46" t="s">
        <v>0</v>
      </c>
      <c r="B1" s="111" t="str">
        <f>ANAGRAFE!B2</f>
        <v>PINCO </v>
      </c>
      <c r="C1" s="111"/>
      <c r="D1" s="111"/>
      <c r="E1" s="111"/>
      <c r="F1" s="111"/>
    </row>
    <row r="2" spans="1:6" ht="12.75">
      <c r="A2" s="46" t="s">
        <v>1</v>
      </c>
      <c r="B2" s="111" t="str">
        <f>ANAGRAFE!B3</f>
        <v>PALLINO</v>
      </c>
      <c r="C2" s="111"/>
      <c r="D2" s="111"/>
      <c r="E2" s="111"/>
      <c r="F2" s="111"/>
    </row>
    <row r="4" spans="1:6" ht="12.75">
      <c r="A4" s="46" t="s">
        <v>82</v>
      </c>
      <c r="B4" s="111" t="str">
        <f>CONCATENATE(ANAGRAFE!B18,"- ",ANAGRAFE!B17)</f>
        <v>A051- LETTERE E LATINO NEI LICEI</v>
      </c>
      <c r="C4" s="111"/>
      <c r="D4" s="111"/>
      <c r="E4" s="111"/>
      <c r="F4" s="111"/>
    </row>
    <row r="6" spans="1:6" s="38" customFormat="1" ht="26.25" customHeight="1">
      <c r="A6" s="108" t="s">
        <v>105</v>
      </c>
      <c r="B6" s="109"/>
      <c r="C6" s="109"/>
      <c r="D6" s="109"/>
      <c r="E6" s="109"/>
      <c r="F6" s="110"/>
    </row>
    <row r="7" spans="1:6" ht="22.5" customHeight="1">
      <c r="A7" s="39" t="s">
        <v>83</v>
      </c>
      <c r="B7" s="39" t="s">
        <v>84</v>
      </c>
      <c r="C7" s="40" t="s">
        <v>85</v>
      </c>
      <c r="D7" s="40" t="s">
        <v>86</v>
      </c>
      <c r="E7" s="42" t="s">
        <v>88</v>
      </c>
      <c r="F7" s="39" t="s">
        <v>61</v>
      </c>
    </row>
    <row r="8" spans="1:6" ht="12.75">
      <c r="A8" s="57">
        <v>36526</v>
      </c>
      <c r="B8" s="57">
        <v>36545</v>
      </c>
      <c r="C8" s="58" t="s">
        <v>144</v>
      </c>
      <c r="D8" s="58" t="s">
        <v>87</v>
      </c>
      <c r="E8" s="59" t="s">
        <v>77</v>
      </c>
      <c r="F8" s="62">
        <f>IF(E8="NO",DAYS360(A8,B8)+1,0)</f>
        <v>0</v>
      </c>
    </row>
    <row r="9" spans="1:6" ht="12.75">
      <c r="A9" s="57">
        <v>36526</v>
      </c>
      <c r="B9" s="57">
        <v>36545</v>
      </c>
      <c r="C9" s="58" t="s">
        <v>144</v>
      </c>
      <c r="D9" s="58" t="s">
        <v>87</v>
      </c>
      <c r="E9" s="59" t="s">
        <v>77</v>
      </c>
      <c r="F9" s="62">
        <f aca="true" t="shared" si="0" ref="F9:F51">IF(E9="NO",DAYS360(A9,B9)+1,0)</f>
        <v>0</v>
      </c>
    </row>
    <row r="10" spans="1:6" ht="12.75">
      <c r="A10" s="57">
        <v>36526</v>
      </c>
      <c r="B10" s="57">
        <v>36545</v>
      </c>
      <c r="C10" s="58" t="s">
        <v>144</v>
      </c>
      <c r="D10" s="58" t="s">
        <v>87</v>
      </c>
      <c r="E10" s="59" t="s">
        <v>77</v>
      </c>
      <c r="F10" s="62">
        <f t="shared" si="0"/>
        <v>0</v>
      </c>
    </row>
    <row r="11" spans="1:6" ht="12.75">
      <c r="A11" s="57">
        <v>36526</v>
      </c>
      <c r="B11" s="57">
        <v>36545</v>
      </c>
      <c r="C11" s="58" t="s">
        <v>144</v>
      </c>
      <c r="D11" s="58" t="s">
        <v>87</v>
      </c>
      <c r="E11" s="59" t="s">
        <v>77</v>
      </c>
      <c r="F11" s="62">
        <f t="shared" si="0"/>
        <v>0</v>
      </c>
    </row>
    <row r="12" spans="1:6" ht="12.75">
      <c r="A12" s="57">
        <v>36526</v>
      </c>
      <c r="B12" s="57">
        <v>36545</v>
      </c>
      <c r="C12" s="58" t="s">
        <v>144</v>
      </c>
      <c r="D12" s="58" t="s">
        <v>87</v>
      </c>
      <c r="E12" s="59" t="s">
        <v>77</v>
      </c>
      <c r="F12" s="62">
        <f t="shared" si="0"/>
        <v>0</v>
      </c>
    </row>
    <row r="13" spans="1:6" ht="12.75">
      <c r="A13" s="57">
        <v>36526</v>
      </c>
      <c r="B13" s="57">
        <v>36545</v>
      </c>
      <c r="C13" s="58" t="s">
        <v>144</v>
      </c>
      <c r="D13" s="58" t="s">
        <v>87</v>
      </c>
      <c r="E13" s="59" t="s">
        <v>77</v>
      </c>
      <c r="F13" s="62">
        <f t="shared" si="0"/>
        <v>0</v>
      </c>
    </row>
    <row r="14" spans="1:6" ht="12.75">
      <c r="A14" s="57">
        <v>36526</v>
      </c>
      <c r="B14" s="57">
        <v>36545</v>
      </c>
      <c r="C14" s="58" t="s">
        <v>144</v>
      </c>
      <c r="D14" s="58" t="s">
        <v>87</v>
      </c>
      <c r="E14" s="59" t="s">
        <v>77</v>
      </c>
      <c r="F14" s="62">
        <f t="shared" si="0"/>
        <v>0</v>
      </c>
    </row>
    <row r="15" spans="1:6" ht="12.75">
      <c r="A15" s="57">
        <v>36526</v>
      </c>
      <c r="B15" s="57">
        <v>36545</v>
      </c>
      <c r="C15" s="58" t="s">
        <v>144</v>
      </c>
      <c r="D15" s="58" t="s">
        <v>87</v>
      </c>
      <c r="E15" s="59" t="s">
        <v>77</v>
      </c>
      <c r="F15" s="62">
        <f t="shared" si="0"/>
        <v>0</v>
      </c>
    </row>
    <row r="16" spans="1:6" ht="12.75">
      <c r="A16" s="57">
        <v>36526</v>
      </c>
      <c r="B16" s="57">
        <v>36545</v>
      </c>
      <c r="C16" s="58" t="s">
        <v>144</v>
      </c>
      <c r="D16" s="58" t="s">
        <v>87</v>
      </c>
      <c r="E16" s="59" t="s">
        <v>77</v>
      </c>
      <c r="F16" s="62">
        <f t="shared" si="0"/>
        <v>0</v>
      </c>
    </row>
    <row r="17" spans="1:6" ht="12.75">
      <c r="A17" s="57">
        <v>36526</v>
      </c>
      <c r="B17" s="57">
        <v>36545</v>
      </c>
      <c r="C17" s="58" t="s">
        <v>144</v>
      </c>
      <c r="D17" s="58" t="s">
        <v>87</v>
      </c>
      <c r="E17" s="59" t="s">
        <v>77</v>
      </c>
      <c r="F17" s="62">
        <f t="shared" si="0"/>
        <v>0</v>
      </c>
    </row>
    <row r="18" spans="1:6" ht="12.75">
      <c r="A18" s="57">
        <v>36526</v>
      </c>
      <c r="B18" s="57">
        <v>36545</v>
      </c>
      <c r="C18" s="58" t="s">
        <v>144</v>
      </c>
      <c r="D18" s="58" t="s">
        <v>87</v>
      </c>
      <c r="E18" s="59" t="s">
        <v>77</v>
      </c>
      <c r="F18" s="62">
        <f t="shared" si="0"/>
        <v>0</v>
      </c>
    </row>
    <row r="19" spans="1:6" ht="12.75">
      <c r="A19" s="57">
        <v>36526</v>
      </c>
      <c r="B19" s="57">
        <v>36545</v>
      </c>
      <c r="C19" s="58" t="s">
        <v>144</v>
      </c>
      <c r="D19" s="58" t="s">
        <v>87</v>
      </c>
      <c r="E19" s="59" t="s">
        <v>77</v>
      </c>
      <c r="F19" s="62">
        <f t="shared" si="0"/>
        <v>0</v>
      </c>
    </row>
    <row r="20" spans="1:6" ht="12.75">
      <c r="A20" s="57">
        <v>36526</v>
      </c>
      <c r="B20" s="57">
        <v>36545</v>
      </c>
      <c r="C20" s="58" t="s">
        <v>144</v>
      </c>
      <c r="D20" s="58" t="s">
        <v>87</v>
      </c>
      <c r="E20" s="59" t="s">
        <v>77</v>
      </c>
      <c r="F20" s="62">
        <f t="shared" si="0"/>
        <v>0</v>
      </c>
    </row>
    <row r="21" spans="1:6" ht="12.75">
      <c r="A21" s="57">
        <v>36526</v>
      </c>
      <c r="B21" s="57">
        <v>36545</v>
      </c>
      <c r="C21" s="58" t="s">
        <v>144</v>
      </c>
      <c r="D21" s="58" t="s">
        <v>87</v>
      </c>
      <c r="E21" s="59" t="s">
        <v>77</v>
      </c>
      <c r="F21" s="62">
        <f t="shared" si="0"/>
        <v>0</v>
      </c>
    </row>
    <row r="22" spans="1:6" ht="12.75">
      <c r="A22" s="57">
        <v>36526</v>
      </c>
      <c r="B22" s="57">
        <v>36545</v>
      </c>
      <c r="C22" s="58" t="s">
        <v>144</v>
      </c>
      <c r="D22" s="58" t="s">
        <v>87</v>
      </c>
      <c r="E22" s="59" t="s">
        <v>77</v>
      </c>
      <c r="F22" s="62">
        <f t="shared" si="0"/>
        <v>0</v>
      </c>
    </row>
    <row r="23" spans="1:6" ht="12.75">
      <c r="A23" s="57">
        <v>36526</v>
      </c>
      <c r="B23" s="57">
        <v>36545</v>
      </c>
      <c r="C23" s="58" t="s">
        <v>144</v>
      </c>
      <c r="D23" s="58" t="s">
        <v>87</v>
      </c>
      <c r="E23" s="59" t="s">
        <v>77</v>
      </c>
      <c r="F23" s="62">
        <f t="shared" si="0"/>
        <v>0</v>
      </c>
    </row>
    <row r="24" spans="1:6" ht="12.75">
      <c r="A24" s="57">
        <v>36526</v>
      </c>
      <c r="B24" s="57">
        <v>36545</v>
      </c>
      <c r="C24" s="58" t="s">
        <v>144</v>
      </c>
      <c r="D24" s="58" t="s">
        <v>87</v>
      </c>
      <c r="E24" s="59" t="s">
        <v>77</v>
      </c>
      <c r="F24" s="62">
        <f t="shared" si="0"/>
        <v>0</v>
      </c>
    </row>
    <row r="25" spans="1:6" ht="12.75">
      <c r="A25" s="57">
        <v>36526</v>
      </c>
      <c r="B25" s="57">
        <v>36545</v>
      </c>
      <c r="C25" s="58" t="s">
        <v>144</v>
      </c>
      <c r="D25" s="58" t="s">
        <v>87</v>
      </c>
      <c r="E25" s="59" t="s">
        <v>77</v>
      </c>
      <c r="F25" s="62">
        <f t="shared" si="0"/>
        <v>0</v>
      </c>
    </row>
    <row r="26" spans="1:6" ht="12.75">
      <c r="A26" s="57">
        <v>36526</v>
      </c>
      <c r="B26" s="57">
        <v>36545</v>
      </c>
      <c r="C26" s="58" t="s">
        <v>144</v>
      </c>
      <c r="D26" s="58" t="s">
        <v>87</v>
      </c>
      <c r="E26" s="59" t="s">
        <v>77</v>
      </c>
      <c r="F26" s="62">
        <f t="shared" si="0"/>
        <v>0</v>
      </c>
    </row>
    <row r="27" spans="1:6" ht="12.75">
      <c r="A27" s="57">
        <v>36526</v>
      </c>
      <c r="B27" s="57">
        <v>36545</v>
      </c>
      <c r="C27" s="58" t="s">
        <v>144</v>
      </c>
      <c r="D27" s="58" t="s">
        <v>87</v>
      </c>
      <c r="E27" s="59" t="s">
        <v>77</v>
      </c>
      <c r="F27" s="62">
        <f t="shared" si="0"/>
        <v>0</v>
      </c>
    </row>
    <row r="28" spans="1:6" ht="12.75">
      <c r="A28" s="57">
        <v>36526</v>
      </c>
      <c r="B28" s="57">
        <v>36545</v>
      </c>
      <c r="C28" s="58" t="s">
        <v>144</v>
      </c>
      <c r="D28" s="58" t="s">
        <v>87</v>
      </c>
      <c r="E28" s="59" t="s">
        <v>77</v>
      </c>
      <c r="F28" s="62">
        <f t="shared" si="0"/>
        <v>0</v>
      </c>
    </row>
    <row r="29" spans="1:6" ht="12.75">
      <c r="A29" s="57">
        <v>36526</v>
      </c>
      <c r="B29" s="57">
        <v>36545</v>
      </c>
      <c r="C29" s="58" t="s">
        <v>144</v>
      </c>
      <c r="D29" s="58" t="s">
        <v>87</v>
      </c>
      <c r="E29" s="59" t="s">
        <v>77</v>
      </c>
      <c r="F29" s="62">
        <f t="shared" si="0"/>
        <v>0</v>
      </c>
    </row>
    <row r="30" spans="1:6" ht="12.75">
      <c r="A30" s="57">
        <v>36526</v>
      </c>
      <c r="B30" s="57">
        <v>36545</v>
      </c>
      <c r="C30" s="58" t="s">
        <v>144</v>
      </c>
      <c r="D30" s="58" t="s">
        <v>87</v>
      </c>
      <c r="E30" s="59" t="s">
        <v>77</v>
      </c>
      <c r="F30" s="62">
        <f t="shared" si="0"/>
        <v>0</v>
      </c>
    </row>
    <row r="31" spans="1:6" ht="12.75">
      <c r="A31" s="57">
        <v>36526</v>
      </c>
      <c r="B31" s="57">
        <v>36545</v>
      </c>
      <c r="C31" s="58" t="s">
        <v>144</v>
      </c>
      <c r="D31" s="58" t="s">
        <v>87</v>
      </c>
      <c r="E31" s="59" t="s">
        <v>77</v>
      </c>
      <c r="F31" s="62">
        <f t="shared" si="0"/>
        <v>0</v>
      </c>
    </row>
    <row r="32" spans="1:6" ht="12.75">
      <c r="A32" s="57">
        <v>36526</v>
      </c>
      <c r="B32" s="57">
        <v>36545</v>
      </c>
      <c r="C32" s="58" t="s">
        <v>144</v>
      </c>
      <c r="D32" s="58" t="s">
        <v>87</v>
      </c>
      <c r="E32" s="59" t="s">
        <v>77</v>
      </c>
      <c r="F32" s="62">
        <f t="shared" si="0"/>
        <v>0</v>
      </c>
    </row>
    <row r="33" spans="1:6" ht="12.75">
      <c r="A33" s="57">
        <v>36526</v>
      </c>
      <c r="B33" s="57">
        <v>36545</v>
      </c>
      <c r="C33" s="58" t="s">
        <v>144</v>
      </c>
      <c r="D33" s="58" t="s">
        <v>87</v>
      </c>
      <c r="E33" s="59" t="s">
        <v>77</v>
      </c>
      <c r="F33" s="62">
        <f t="shared" si="0"/>
        <v>0</v>
      </c>
    </row>
    <row r="34" spans="1:6" ht="12.75">
      <c r="A34" s="57">
        <v>36526</v>
      </c>
      <c r="B34" s="57">
        <v>36545</v>
      </c>
      <c r="C34" s="58" t="s">
        <v>144</v>
      </c>
      <c r="D34" s="58" t="s">
        <v>87</v>
      </c>
      <c r="E34" s="59" t="s">
        <v>77</v>
      </c>
      <c r="F34" s="62">
        <f t="shared" si="0"/>
        <v>0</v>
      </c>
    </row>
    <row r="35" spans="1:6" ht="12.75">
      <c r="A35" s="57">
        <v>36526</v>
      </c>
      <c r="B35" s="57">
        <v>36545</v>
      </c>
      <c r="C35" s="58" t="s">
        <v>144</v>
      </c>
      <c r="D35" s="58" t="s">
        <v>87</v>
      </c>
      <c r="E35" s="59" t="s">
        <v>77</v>
      </c>
      <c r="F35" s="62">
        <f t="shared" si="0"/>
        <v>0</v>
      </c>
    </row>
    <row r="36" spans="1:6" ht="12.75">
      <c r="A36" s="57">
        <v>36526</v>
      </c>
      <c r="B36" s="57">
        <v>36545</v>
      </c>
      <c r="C36" s="58" t="s">
        <v>144</v>
      </c>
      <c r="D36" s="58" t="s">
        <v>87</v>
      </c>
      <c r="E36" s="59" t="s">
        <v>77</v>
      </c>
      <c r="F36" s="62">
        <f t="shared" si="0"/>
        <v>0</v>
      </c>
    </row>
    <row r="37" spans="1:6" ht="12.75">
      <c r="A37" s="57">
        <v>36526</v>
      </c>
      <c r="B37" s="57">
        <v>36545</v>
      </c>
      <c r="C37" s="58" t="s">
        <v>144</v>
      </c>
      <c r="D37" s="58" t="s">
        <v>87</v>
      </c>
      <c r="E37" s="59" t="s">
        <v>77</v>
      </c>
      <c r="F37" s="62">
        <f t="shared" si="0"/>
        <v>0</v>
      </c>
    </row>
    <row r="38" spans="1:6" ht="12.75">
      <c r="A38" s="57">
        <v>36526</v>
      </c>
      <c r="B38" s="57">
        <v>36545</v>
      </c>
      <c r="C38" s="58" t="s">
        <v>144</v>
      </c>
      <c r="D38" s="58" t="s">
        <v>87</v>
      </c>
      <c r="E38" s="59" t="s">
        <v>77</v>
      </c>
      <c r="F38" s="62">
        <f t="shared" si="0"/>
        <v>0</v>
      </c>
    </row>
    <row r="39" spans="1:6" ht="12.75">
      <c r="A39" s="57">
        <v>36526</v>
      </c>
      <c r="B39" s="57">
        <v>36545</v>
      </c>
      <c r="C39" s="58" t="s">
        <v>144</v>
      </c>
      <c r="D39" s="58" t="s">
        <v>87</v>
      </c>
      <c r="E39" s="59" t="s">
        <v>77</v>
      </c>
      <c r="F39" s="62">
        <f t="shared" si="0"/>
        <v>0</v>
      </c>
    </row>
    <row r="40" spans="1:6" ht="12.75">
      <c r="A40" s="57">
        <v>36526</v>
      </c>
      <c r="B40" s="57">
        <v>36545</v>
      </c>
      <c r="C40" s="58" t="s">
        <v>144</v>
      </c>
      <c r="D40" s="58" t="s">
        <v>87</v>
      </c>
      <c r="E40" s="59" t="s">
        <v>77</v>
      </c>
      <c r="F40" s="62">
        <f t="shared" si="0"/>
        <v>0</v>
      </c>
    </row>
    <row r="41" spans="1:6" ht="12.75">
      <c r="A41" s="57">
        <v>36526</v>
      </c>
      <c r="B41" s="57">
        <v>36545</v>
      </c>
      <c r="C41" s="58" t="s">
        <v>144</v>
      </c>
      <c r="D41" s="58" t="s">
        <v>87</v>
      </c>
      <c r="E41" s="59" t="s">
        <v>77</v>
      </c>
      <c r="F41" s="62">
        <f t="shared" si="0"/>
        <v>0</v>
      </c>
    </row>
    <row r="42" spans="1:6" ht="12.75">
      <c r="A42" s="57">
        <v>36526</v>
      </c>
      <c r="B42" s="57">
        <v>36545</v>
      </c>
      <c r="C42" s="58" t="s">
        <v>144</v>
      </c>
      <c r="D42" s="58" t="s">
        <v>87</v>
      </c>
      <c r="E42" s="59" t="s">
        <v>77</v>
      </c>
      <c r="F42" s="62">
        <f t="shared" si="0"/>
        <v>0</v>
      </c>
    </row>
    <row r="43" spans="1:6" ht="12.75">
      <c r="A43" s="57">
        <v>36526</v>
      </c>
      <c r="B43" s="57">
        <v>36545</v>
      </c>
      <c r="C43" s="58" t="s">
        <v>144</v>
      </c>
      <c r="D43" s="58" t="s">
        <v>87</v>
      </c>
      <c r="E43" s="59" t="s">
        <v>77</v>
      </c>
      <c r="F43" s="62">
        <f t="shared" si="0"/>
        <v>0</v>
      </c>
    </row>
    <row r="44" spans="1:6" ht="12.75">
      <c r="A44" s="57">
        <v>36526</v>
      </c>
      <c r="B44" s="57">
        <v>36545</v>
      </c>
      <c r="C44" s="58" t="s">
        <v>144</v>
      </c>
      <c r="D44" s="58" t="s">
        <v>87</v>
      </c>
      <c r="E44" s="59" t="s">
        <v>77</v>
      </c>
      <c r="F44" s="62">
        <f t="shared" si="0"/>
        <v>0</v>
      </c>
    </row>
    <row r="45" spans="1:6" ht="12.75">
      <c r="A45" s="57">
        <v>36526</v>
      </c>
      <c r="B45" s="57">
        <v>36545</v>
      </c>
      <c r="C45" s="58" t="s">
        <v>144</v>
      </c>
      <c r="D45" s="58" t="s">
        <v>87</v>
      </c>
      <c r="E45" s="59" t="s">
        <v>77</v>
      </c>
      <c r="F45" s="62">
        <f t="shared" si="0"/>
        <v>0</v>
      </c>
    </row>
    <row r="46" spans="1:6" ht="12.75">
      <c r="A46" s="57">
        <v>36526</v>
      </c>
      <c r="B46" s="57">
        <v>36545</v>
      </c>
      <c r="C46" s="58" t="s">
        <v>144</v>
      </c>
      <c r="D46" s="58" t="s">
        <v>87</v>
      </c>
      <c r="E46" s="59" t="s">
        <v>77</v>
      </c>
      <c r="F46" s="62">
        <f t="shared" si="0"/>
        <v>0</v>
      </c>
    </row>
    <row r="47" spans="1:6" ht="12.75">
      <c r="A47" s="57">
        <v>36526</v>
      </c>
      <c r="B47" s="57">
        <v>36545</v>
      </c>
      <c r="C47" s="58" t="s">
        <v>144</v>
      </c>
      <c r="D47" s="58" t="s">
        <v>87</v>
      </c>
      <c r="E47" s="59" t="s">
        <v>77</v>
      </c>
      <c r="F47" s="62">
        <f t="shared" si="0"/>
        <v>0</v>
      </c>
    </row>
    <row r="48" spans="1:6" ht="12.75">
      <c r="A48" s="57">
        <v>36526</v>
      </c>
      <c r="B48" s="57">
        <v>36545</v>
      </c>
      <c r="C48" s="58" t="s">
        <v>144</v>
      </c>
      <c r="D48" s="58" t="s">
        <v>87</v>
      </c>
      <c r="E48" s="59" t="s">
        <v>77</v>
      </c>
      <c r="F48" s="62">
        <f t="shared" si="0"/>
        <v>0</v>
      </c>
    </row>
    <row r="49" spans="1:6" ht="12.75">
      <c r="A49" s="57">
        <v>36526</v>
      </c>
      <c r="B49" s="57">
        <v>36545</v>
      </c>
      <c r="C49" s="58" t="s">
        <v>144</v>
      </c>
      <c r="D49" s="58" t="s">
        <v>87</v>
      </c>
      <c r="E49" s="59" t="s">
        <v>77</v>
      </c>
      <c r="F49" s="62">
        <f t="shared" si="0"/>
        <v>0</v>
      </c>
    </row>
    <row r="50" spans="1:6" ht="12.75">
      <c r="A50" s="57">
        <v>36526</v>
      </c>
      <c r="B50" s="57">
        <v>36545</v>
      </c>
      <c r="C50" s="58" t="s">
        <v>144</v>
      </c>
      <c r="D50" s="58" t="s">
        <v>87</v>
      </c>
      <c r="E50" s="59" t="s">
        <v>77</v>
      </c>
      <c r="F50" s="62">
        <f t="shared" si="0"/>
        <v>0</v>
      </c>
    </row>
    <row r="51" spans="1:6" ht="12.75">
      <c r="A51" s="57">
        <v>36526</v>
      </c>
      <c r="B51" s="57">
        <v>36545</v>
      </c>
      <c r="C51" s="58" t="s">
        <v>144</v>
      </c>
      <c r="D51" s="58" t="s">
        <v>87</v>
      </c>
      <c r="E51" s="59" t="s">
        <v>77</v>
      </c>
      <c r="F51" s="62">
        <f t="shared" si="0"/>
        <v>0</v>
      </c>
    </row>
    <row r="52" spans="1:6" ht="12.75">
      <c r="A52" s="112" t="s">
        <v>104</v>
      </c>
      <c r="B52" s="84"/>
      <c r="C52" s="84"/>
      <c r="D52" s="84"/>
      <c r="E52" s="85"/>
      <c r="F52" s="63">
        <f>SUM(F8:F51)</f>
        <v>0</v>
      </c>
    </row>
    <row r="54" spans="1:6" ht="12.75">
      <c r="A54" s="86" t="s">
        <v>109</v>
      </c>
      <c r="B54" s="86"/>
      <c r="C54" s="86"/>
      <c r="D54" s="86"/>
      <c r="E54" s="86"/>
      <c r="F54" s="86"/>
    </row>
    <row r="55" spans="1:6" ht="12.75">
      <c r="A55" s="39" t="s">
        <v>89</v>
      </c>
      <c r="B55" s="39" t="s">
        <v>90</v>
      </c>
      <c r="C55" s="39" t="s">
        <v>91</v>
      </c>
      <c r="D55" s="87" t="s">
        <v>92</v>
      </c>
      <c r="E55" s="87"/>
      <c r="F55" s="87"/>
    </row>
    <row r="56" spans="1:6" ht="12.75">
      <c r="A56" s="59">
        <v>8</v>
      </c>
      <c r="B56" s="59">
        <v>4</v>
      </c>
      <c r="C56" s="59">
        <v>2</v>
      </c>
      <c r="D56" s="88">
        <f>A56*360+B56*30+C56</f>
        <v>3002</v>
      </c>
      <c r="E56" s="88"/>
      <c r="F56" s="88"/>
    </row>
    <row r="57" ht="27" customHeight="1"/>
    <row r="58" spans="1:6" ht="12.75">
      <c r="A58" s="113" t="s">
        <v>97</v>
      </c>
      <c r="B58" s="113"/>
      <c r="C58" s="113"/>
      <c r="D58" s="113"/>
      <c r="E58" s="113"/>
      <c r="F58" s="113"/>
    </row>
    <row r="59" spans="1:6" ht="12.75">
      <c r="A59" s="45" t="s">
        <v>89</v>
      </c>
      <c r="B59" s="45" t="s">
        <v>90</v>
      </c>
      <c r="C59" s="45" t="s">
        <v>91</v>
      </c>
      <c r="D59" s="114" t="s">
        <v>92</v>
      </c>
      <c r="E59" s="114"/>
      <c r="F59" s="114"/>
    </row>
    <row r="60" spans="1:6" ht="12.75">
      <c r="A60" s="59">
        <v>1</v>
      </c>
      <c r="B60" s="59">
        <v>0</v>
      </c>
      <c r="C60" s="59">
        <v>0</v>
      </c>
      <c r="D60" s="88">
        <f>A60*360+B60*30+C60</f>
        <v>360</v>
      </c>
      <c r="E60" s="88"/>
      <c r="F60" s="88"/>
    </row>
    <row r="62" spans="1:6" ht="12.75">
      <c r="A62" s="115" t="s">
        <v>93</v>
      </c>
      <c r="B62" s="115"/>
      <c r="C62" s="115"/>
      <c r="D62" s="115"/>
      <c r="E62" s="115"/>
      <c r="F62" s="115"/>
    </row>
    <row r="63" spans="1:6" ht="12.75">
      <c r="A63" s="79" t="s">
        <v>101</v>
      </c>
      <c r="B63" s="79"/>
      <c r="C63" s="79"/>
      <c r="D63" s="79"/>
      <c r="E63" s="79"/>
      <c r="F63" s="79"/>
    </row>
    <row r="64" spans="1:6" ht="12.75">
      <c r="A64" s="43" t="s">
        <v>94</v>
      </c>
      <c r="B64" s="43" t="s">
        <v>95</v>
      </c>
      <c r="C64" s="44" t="s">
        <v>96</v>
      </c>
      <c r="D64" s="80" t="s">
        <v>92</v>
      </c>
      <c r="E64" s="80"/>
      <c r="F64" s="80"/>
    </row>
    <row r="65" spans="1:6" ht="12.75">
      <c r="A65" s="64">
        <f>ANAGRAFE!B20</f>
        <v>38596</v>
      </c>
      <c r="B65" s="78">
        <v>40786</v>
      </c>
      <c r="C65" s="65" t="str">
        <f>ANAGRAFE!B18</f>
        <v>A051</v>
      </c>
      <c r="D65" s="81">
        <f>DAYS360(A65,B65)+1</f>
        <v>2161</v>
      </c>
      <c r="E65" s="82"/>
      <c r="F65" s="83"/>
    </row>
    <row r="66" spans="1:6" ht="12.75">
      <c r="A66" s="79" t="s">
        <v>102</v>
      </c>
      <c r="B66" s="79"/>
      <c r="C66" s="79"/>
      <c r="D66" s="79"/>
      <c r="E66" s="79"/>
      <c r="F66" s="79"/>
    </row>
    <row r="67" spans="1:6" ht="12.75">
      <c r="A67" s="43" t="s">
        <v>94</v>
      </c>
      <c r="B67" s="43" t="s">
        <v>95</v>
      </c>
      <c r="C67" s="44" t="s">
        <v>96</v>
      </c>
      <c r="D67" s="80" t="s">
        <v>92</v>
      </c>
      <c r="E67" s="80"/>
      <c r="F67" s="80"/>
    </row>
    <row r="68" spans="1:6" ht="12.75">
      <c r="A68" s="64">
        <f>IF(ANAGRAFE!B28=0,"",ANAGRAFE!B28)</f>
        <v>37865</v>
      </c>
      <c r="B68" s="64">
        <f>IF(ANAGRAFE!B30=0,"",ANAGRAFE!B30)</f>
        <v>38595</v>
      </c>
      <c r="C68" s="64" t="str">
        <f>IF(ANAGRAFE!B26=0,"",ANAGRAFE!B26)</f>
        <v>A043</v>
      </c>
      <c r="D68" s="81">
        <f>IF(A68="",0,DAYS360(A68,B68)+1)</f>
        <v>721</v>
      </c>
      <c r="E68" s="82"/>
      <c r="F68" s="83"/>
    </row>
    <row r="69" ht="20.25" customHeight="1"/>
    <row r="70" spans="1:6" ht="12.75">
      <c r="A70" s="115" t="s">
        <v>103</v>
      </c>
      <c r="B70" s="115"/>
      <c r="C70" s="115"/>
      <c r="D70" s="115"/>
      <c r="E70" s="115"/>
      <c r="F70" s="115"/>
    </row>
    <row r="71" spans="1:6" ht="12.75">
      <c r="A71" s="43" t="s">
        <v>83</v>
      </c>
      <c r="B71" s="43" t="s">
        <v>84</v>
      </c>
      <c r="C71" s="43" t="s">
        <v>98</v>
      </c>
      <c r="D71" s="117" t="s">
        <v>61</v>
      </c>
      <c r="E71" s="118"/>
      <c r="F71" s="119"/>
    </row>
    <row r="72" spans="1:6" ht="12.75">
      <c r="A72" s="57">
        <v>36526</v>
      </c>
      <c r="B72" s="57">
        <v>36526</v>
      </c>
      <c r="C72" s="58" t="s">
        <v>99</v>
      </c>
      <c r="D72" s="116">
        <f>IF(A72=0,0,DAYS360(A72,B72)+1)</f>
        <v>1</v>
      </c>
      <c r="E72" s="116"/>
      <c r="F72" s="116"/>
    </row>
    <row r="73" spans="1:6" ht="12.75">
      <c r="A73" s="57">
        <v>36526</v>
      </c>
      <c r="B73" s="57">
        <v>36526</v>
      </c>
      <c r="C73" s="58" t="s">
        <v>99</v>
      </c>
      <c r="D73" s="116">
        <f aca="true" t="shared" si="1" ref="D73:D86">IF(A73=0,0,DAYS360(A73,B73)+1)</f>
        <v>1</v>
      </c>
      <c r="E73" s="116"/>
      <c r="F73" s="116"/>
    </row>
    <row r="74" spans="1:6" ht="12.75">
      <c r="A74" s="57">
        <v>36526</v>
      </c>
      <c r="B74" s="57">
        <v>36526</v>
      </c>
      <c r="C74" s="58" t="s">
        <v>99</v>
      </c>
      <c r="D74" s="116">
        <f t="shared" si="1"/>
        <v>1</v>
      </c>
      <c r="E74" s="116"/>
      <c r="F74" s="116"/>
    </row>
    <row r="75" spans="1:6" ht="12.75">
      <c r="A75" s="57">
        <v>36526</v>
      </c>
      <c r="B75" s="57">
        <v>36526</v>
      </c>
      <c r="C75" s="58" t="s">
        <v>99</v>
      </c>
      <c r="D75" s="116">
        <f t="shared" si="1"/>
        <v>1</v>
      </c>
      <c r="E75" s="116"/>
      <c r="F75" s="116"/>
    </row>
    <row r="76" spans="1:6" ht="12.75">
      <c r="A76" s="57">
        <v>36526</v>
      </c>
      <c r="B76" s="57">
        <v>36526</v>
      </c>
      <c r="C76" s="58" t="s">
        <v>99</v>
      </c>
      <c r="D76" s="116">
        <f t="shared" si="1"/>
        <v>1</v>
      </c>
      <c r="E76" s="116"/>
      <c r="F76" s="116"/>
    </row>
    <row r="77" spans="1:6" ht="12.75">
      <c r="A77" s="57">
        <v>36526</v>
      </c>
      <c r="B77" s="57">
        <v>36526</v>
      </c>
      <c r="C77" s="58" t="s">
        <v>99</v>
      </c>
      <c r="D77" s="116">
        <f t="shared" si="1"/>
        <v>1</v>
      </c>
      <c r="E77" s="116"/>
      <c r="F77" s="116"/>
    </row>
    <row r="78" spans="1:6" ht="12.75">
      <c r="A78" s="57">
        <v>36526</v>
      </c>
      <c r="B78" s="57">
        <v>36526</v>
      </c>
      <c r="C78" s="58" t="s">
        <v>99</v>
      </c>
      <c r="D78" s="116">
        <f t="shared" si="1"/>
        <v>1</v>
      </c>
      <c r="E78" s="116"/>
      <c r="F78" s="116"/>
    </row>
    <row r="79" spans="1:6" ht="12.75">
      <c r="A79" s="57">
        <v>36526</v>
      </c>
      <c r="B79" s="57">
        <v>36526</v>
      </c>
      <c r="C79" s="58" t="s">
        <v>99</v>
      </c>
      <c r="D79" s="116">
        <f t="shared" si="1"/>
        <v>1</v>
      </c>
      <c r="E79" s="116"/>
      <c r="F79" s="116"/>
    </row>
    <row r="80" spans="1:6" ht="12.75">
      <c r="A80" s="57">
        <v>36526</v>
      </c>
      <c r="B80" s="57">
        <v>36526</v>
      </c>
      <c r="C80" s="58" t="s">
        <v>99</v>
      </c>
      <c r="D80" s="116">
        <f t="shared" si="1"/>
        <v>1</v>
      </c>
      <c r="E80" s="116"/>
      <c r="F80" s="116"/>
    </row>
    <row r="81" spans="1:6" ht="12.75">
      <c r="A81" s="57">
        <v>36526</v>
      </c>
      <c r="B81" s="57">
        <v>36526</v>
      </c>
      <c r="C81" s="58" t="s">
        <v>99</v>
      </c>
      <c r="D81" s="116">
        <f t="shared" si="1"/>
        <v>1</v>
      </c>
      <c r="E81" s="116"/>
      <c r="F81" s="116"/>
    </row>
    <row r="82" spans="1:6" ht="12.75">
      <c r="A82" s="57">
        <v>36526</v>
      </c>
      <c r="B82" s="57">
        <v>36526</v>
      </c>
      <c r="C82" s="58" t="s">
        <v>99</v>
      </c>
      <c r="D82" s="116">
        <f t="shared" si="1"/>
        <v>1</v>
      </c>
      <c r="E82" s="116"/>
      <c r="F82" s="116"/>
    </row>
    <row r="83" spans="1:6" ht="12.75">
      <c r="A83" s="57">
        <v>36526</v>
      </c>
      <c r="B83" s="57">
        <v>36526</v>
      </c>
      <c r="C83" s="58" t="s">
        <v>99</v>
      </c>
      <c r="D83" s="116">
        <f t="shared" si="1"/>
        <v>1</v>
      </c>
      <c r="E83" s="116"/>
      <c r="F83" s="116"/>
    </row>
    <row r="84" spans="1:6" ht="12.75">
      <c r="A84" s="57">
        <v>36526</v>
      </c>
      <c r="B84" s="57">
        <v>36526</v>
      </c>
      <c r="C84" s="58" t="s">
        <v>99</v>
      </c>
      <c r="D84" s="116">
        <f t="shared" si="1"/>
        <v>1</v>
      </c>
      <c r="E84" s="116"/>
      <c r="F84" s="116"/>
    </row>
    <row r="85" spans="1:6" ht="12.75">
      <c r="A85" s="57">
        <v>36526</v>
      </c>
      <c r="B85" s="57">
        <v>36526</v>
      </c>
      <c r="C85" s="58" t="s">
        <v>99</v>
      </c>
      <c r="D85" s="116">
        <f t="shared" si="1"/>
        <v>1</v>
      </c>
      <c r="E85" s="116"/>
      <c r="F85" s="116"/>
    </row>
    <row r="86" spans="1:6" ht="12.75">
      <c r="A86" s="57">
        <v>36526</v>
      </c>
      <c r="B86" s="57">
        <v>36526</v>
      </c>
      <c r="C86" s="58" t="s">
        <v>99</v>
      </c>
      <c r="D86" s="116">
        <f t="shared" si="1"/>
        <v>1</v>
      </c>
      <c r="E86" s="116"/>
      <c r="F86" s="116"/>
    </row>
    <row r="87" spans="1:6" ht="12.75">
      <c r="A87" s="115" t="s">
        <v>100</v>
      </c>
      <c r="B87" s="115"/>
      <c r="C87" s="115"/>
      <c r="D87" s="126">
        <f>SUM(D72:F86)</f>
        <v>15</v>
      </c>
      <c r="E87" s="88"/>
      <c r="F87" s="88"/>
    </row>
    <row r="88" ht="24" customHeight="1"/>
    <row r="89" spans="1:6" ht="12.75">
      <c r="A89" s="127" t="s">
        <v>106</v>
      </c>
      <c r="B89" s="127"/>
      <c r="C89" s="127"/>
      <c r="D89" s="127"/>
      <c r="E89" s="127"/>
      <c r="F89" s="127"/>
    </row>
    <row r="90" spans="1:6" ht="12.75">
      <c r="A90" s="87" t="s">
        <v>107</v>
      </c>
      <c r="B90" s="87"/>
      <c r="C90" s="87"/>
      <c r="D90" s="128">
        <f>F52+D56</f>
        <v>3002</v>
      </c>
      <c r="E90" s="129"/>
      <c r="F90" s="129"/>
    </row>
    <row r="91" spans="1:6" ht="12.75">
      <c r="A91" s="120" t="s">
        <v>20</v>
      </c>
      <c r="B91" s="120"/>
      <c r="C91" s="120"/>
      <c r="D91" s="121">
        <f>D60</f>
        <v>360</v>
      </c>
      <c r="E91" s="122"/>
      <c r="F91" s="123"/>
    </row>
    <row r="92" spans="1:6" ht="12.75">
      <c r="A92" s="80" t="s">
        <v>108</v>
      </c>
      <c r="B92" s="80"/>
      <c r="C92" s="80"/>
      <c r="D92" s="124">
        <f>D65+D68-D87</f>
        <v>2867</v>
      </c>
      <c r="E92" s="125"/>
      <c r="F92" s="125"/>
    </row>
    <row r="93" spans="1:6" ht="12.75">
      <c r="A93" s="127" t="s">
        <v>110</v>
      </c>
      <c r="B93" s="127"/>
      <c r="C93" s="127"/>
      <c r="D93" s="88">
        <f>SUM(D90:F92)</f>
        <v>6229</v>
      </c>
      <c r="E93" s="88"/>
      <c r="F93" s="88"/>
    </row>
    <row r="95" spans="1:6" ht="12.75">
      <c r="A95" s="127" t="s">
        <v>117</v>
      </c>
      <c r="B95" s="127"/>
      <c r="C95" s="127"/>
      <c r="D95" s="127"/>
      <c r="E95" s="127"/>
      <c r="F95" s="127"/>
    </row>
    <row r="96" spans="1:6" ht="12.75">
      <c r="A96" s="134" t="s">
        <v>118</v>
      </c>
      <c r="B96" s="134"/>
      <c r="C96" s="134"/>
      <c r="D96" s="134"/>
      <c r="E96" s="134"/>
      <c r="F96" s="134"/>
    </row>
    <row r="97" spans="1:6" ht="12.75">
      <c r="A97" s="134" t="s">
        <v>118</v>
      </c>
      <c r="B97" s="134"/>
      <c r="C97" s="134"/>
      <c r="D97" s="134"/>
      <c r="E97" s="134"/>
      <c r="F97" s="134"/>
    </row>
    <row r="98" spans="1:6" ht="12.75">
      <c r="A98" s="134" t="s">
        <v>118</v>
      </c>
      <c r="B98" s="134"/>
      <c r="C98" s="134"/>
      <c r="D98" s="134"/>
      <c r="E98" s="134"/>
      <c r="F98" s="134"/>
    </row>
    <row r="99" spans="1:6" ht="12.75">
      <c r="A99" s="134" t="s">
        <v>118</v>
      </c>
      <c r="B99" s="134"/>
      <c r="C99" s="134"/>
      <c r="D99" s="134"/>
      <c r="E99" s="134"/>
      <c r="F99" s="134"/>
    </row>
    <row r="100" spans="1:6" ht="12.75">
      <c r="A100" s="134" t="s">
        <v>118</v>
      </c>
      <c r="B100" s="134"/>
      <c r="C100" s="134"/>
      <c r="D100" s="134"/>
      <c r="E100" s="134"/>
      <c r="F100" s="134"/>
    </row>
    <row r="101" ht="21" customHeight="1"/>
    <row r="102" spans="1:6" ht="12.75">
      <c r="A102" s="127" t="s">
        <v>119</v>
      </c>
      <c r="B102" s="127"/>
      <c r="C102" s="127"/>
      <c r="D102" s="127"/>
      <c r="E102" s="127"/>
      <c r="F102" s="127"/>
    </row>
    <row r="103" spans="1:6" ht="12.75">
      <c r="A103" s="134" t="s">
        <v>118</v>
      </c>
      <c r="B103" s="134"/>
      <c r="C103" s="134"/>
      <c r="D103" s="134"/>
      <c r="E103" s="134"/>
      <c r="F103" s="134"/>
    </row>
    <row r="104" spans="1:6" ht="12.75">
      <c r="A104" s="134" t="s">
        <v>118</v>
      </c>
      <c r="B104" s="134"/>
      <c r="C104" s="134"/>
      <c r="D104" s="134"/>
      <c r="E104" s="134"/>
      <c r="F104" s="134"/>
    </row>
    <row r="105" spans="1:6" ht="12.75">
      <c r="A105" s="134" t="s">
        <v>118</v>
      </c>
      <c r="B105" s="134"/>
      <c r="C105" s="134"/>
      <c r="D105" s="134"/>
      <c r="E105" s="134"/>
      <c r="F105" s="134"/>
    </row>
    <row r="106" spans="1:6" ht="12.75">
      <c r="A106" s="134" t="s">
        <v>118</v>
      </c>
      <c r="B106" s="134"/>
      <c r="C106" s="134"/>
      <c r="D106" s="134"/>
      <c r="E106" s="134"/>
      <c r="F106" s="134"/>
    </row>
    <row r="107" spans="1:6" ht="12.75">
      <c r="A107" s="134" t="s">
        <v>118</v>
      </c>
      <c r="B107" s="134"/>
      <c r="C107" s="134"/>
      <c r="D107" s="134"/>
      <c r="E107" s="134"/>
      <c r="F107" s="134"/>
    </row>
    <row r="108" spans="1:6" ht="12.75">
      <c r="A108" s="134" t="s">
        <v>118</v>
      </c>
      <c r="B108" s="134"/>
      <c r="C108" s="134"/>
      <c r="D108" s="134"/>
      <c r="E108" s="134"/>
      <c r="F108" s="134"/>
    </row>
    <row r="109" spans="1:6" ht="12.75">
      <c r="A109" s="134" t="s">
        <v>118</v>
      </c>
      <c r="B109" s="134"/>
      <c r="C109" s="134"/>
      <c r="D109" s="134"/>
      <c r="E109" s="134"/>
      <c r="F109" s="134"/>
    </row>
    <row r="111" ht="7.5" customHeight="1"/>
    <row r="112" spans="1:6" ht="15.75" customHeight="1">
      <c r="A112" s="130" t="s">
        <v>111</v>
      </c>
      <c r="B112" s="130"/>
      <c r="C112" s="130"/>
      <c r="D112" s="130"/>
      <c r="E112" s="130"/>
      <c r="F112" s="130"/>
    </row>
    <row r="113" ht="11.25" customHeight="1"/>
    <row r="114" spans="1:6" ht="15.75" customHeight="1">
      <c r="A114" s="131" t="s">
        <v>141</v>
      </c>
      <c r="B114" s="132"/>
      <c r="C114" s="132"/>
      <c r="D114" s="132"/>
      <c r="E114" s="132"/>
      <c r="F114" s="133"/>
    </row>
    <row r="115" spans="1:6" ht="12.75">
      <c r="A115" s="48" t="s">
        <v>89</v>
      </c>
      <c r="B115" s="48" t="s">
        <v>90</v>
      </c>
      <c r="C115" s="48" t="s">
        <v>91</v>
      </c>
      <c r="D115" s="137" t="s">
        <v>92</v>
      </c>
      <c r="E115" s="137"/>
      <c r="F115" s="137"/>
    </row>
    <row r="116" spans="1:6" ht="12.75">
      <c r="A116" s="59">
        <v>1</v>
      </c>
      <c r="B116" s="59">
        <v>0</v>
      </c>
      <c r="C116" s="59">
        <v>0</v>
      </c>
      <c r="D116" s="138">
        <f>A116*360+B116*30+C116</f>
        <v>360</v>
      </c>
      <c r="E116" s="138"/>
      <c r="F116" s="138"/>
    </row>
    <row r="117" spans="1:6" ht="12.75">
      <c r="A117" s="135" t="s">
        <v>121</v>
      </c>
      <c r="B117" s="135"/>
      <c r="C117" s="135"/>
      <c r="D117" s="135"/>
      <c r="E117" s="135"/>
      <c r="F117" s="135"/>
    </row>
    <row r="118" spans="1:6" ht="12.75">
      <c r="A118" s="49" t="s">
        <v>113</v>
      </c>
      <c r="B118" s="49" t="s">
        <v>114</v>
      </c>
      <c r="C118" s="137" t="s">
        <v>116</v>
      </c>
      <c r="D118" s="137"/>
      <c r="E118" s="137"/>
      <c r="F118" s="137"/>
    </row>
    <row r="119" spans="1:6" ht="23.25" customHeight="1">
      <c r="A119" s="60">
        <v>444</v>
      </c>
      <c r="B119" s="61">
        <v>36535</v>
      </c>
      <c r="C119" s="136" t="s">
        <v>115</v>
      </c>
      <c r="D119" s="136"/>
      <c r="E119" s="136"/>
      <c r="F119" s="136"/>
    </row>
    <row r="120" ht="11.25" customHeight="1"/>
    <row r="121" spans="1:6" ht="15.75" customHeight="1">
      <c r="A121" s="131" t="s">
        <v>140</v>
      </c>
      <c r="B121" s="132"/>
      <c r="C121" s="132"/>
      <c r="D121" s="132"/>
      <c r="E121" s="132"/>
      <c r="F121" s="133"/>
    </row>
    <row r="122" spans="1:6" ht="12.75">
      <c r="A122" s="48" t="s">
        <v>89</v>
      </c>
      <c r="B122" s="48" t="s">
        <v>90</v>
      </c>
      <c r="C122" s="48" t="s">
        <v>91</v>
      </c>
      <c r="D122" s="137" t="s">
        <v>92</v>
      </c>
      <c r="E122" s="137"/>
      <c r="F122" s="137"/>
    </row>
    <row r="123" spans="1:6" ht="12.75">
      <c r="A123" s="59">
        <v>1</v>
      </c>
      <c r="B123" s="59">
        <v>0</v>
      </c>
      <c r="C123" s="59">
        <v>0</v>
      </c>
      <c r="D123" s="138">
        <f>A123*360+B123*30+C123</f>
        <v>360</v>
      </c>
      <c r="E123" s="138"/>
      <c r="F123" s="138"/>
    </row>
    <row r="124" spans="1:6" ht="12.75">
      <c r="A124" s="135" t="s">
        <v>121</v>
      </c>
      <c r="B124" s="135"/>
      <c r="C124" s="135"/>
      <c r="D124" s="135"/>
      <c r="E124" s="135"/>
      <c r="F124" s="135"/>
    </row>
    <row r="125" spans="1:6" ht="12.75">
      <c r="A125" s="49" t="s">
        <v>113</v>
      </c>
      <c r="B125" s="49" t="s">
        <v>114</v>
      </c>
      <c r="C125" s="137" t="s">
        <v>116</v>
      </c>
      <c r="D125" s="137"/>
      <c r="E125" s="137"/>
      <c r="F125" s="137"/>
    </row>
    <row r="126" spans="1:6" ht="23.25" customHeight="1">
      <c r="A126" s="60">
        <v>444</v>
      </c>
      <c r="B126" s="61">
        <v>36535</v>
      </c>
      <c r="C126" s="136" t="s">
        <v>115</v>
      </c>
      <c r="D126" s="136"/>
      <c r="E126" s="136"/>
      <c r="F126" s="136"/>
    </row>
    <row r="127" ht="11.25" customHeight="1"/>
    <row r="128" spans="1:6" ht="15.75" customHeight="1">
      <c r="A128" s="131" t="s">
        <v>148</v>
      </c>
      <c r="B128" s="132"/>
      <c r="C128" s="132"/>
      <c r="D128" s="132"/>
      <c r="E128" s="132"/>
      <c r="F128" s="133"/>
    </row>
    <row r="129" spans="1:6" ht="12.75">
      <c r="A129" s="48" t="s">
        <v>89</v>
      </c>
      <c r="B129" s="48" t="s">
        <v>90</v>
      </c>
      <c r="C129" s="48" t="s">
        <v>91</v>
      </c>
      <c r="D129" s="137" t="s">
        <v>92</v>
      </c>
      <c r="E129" s="137"/>
      <c r="F129" s="137"/>
    </row>
    <row r="130" spans="1:6" ht="12.75">
      <c r="A130" s="59">
        <v>1</v>
      </c>
      <c r="B130" s="59">
        <v>0</v>
      </c>
      <c r="C130" s="59">
        <v>0</v>
      </c>
      <c r="D130" s="138">
        <f>A130*360+B130*30+C130</f>
        <v>360</v>
      </c>
      <c r="E130" s="138"/>
      <c r="F130" s="138"/>
    </row>
    <row r="131" spans="1:6" ht="12.75">
      <c r="A131" s="135" t="s">
        <v>121</v>
      </c>
      <c r="B131" s="135"/>
      <c r="C131" s="135"/>
      <c r="D131" s="135"/>
      <c r="E131" s="135"/>
      <c r="F131" s="135"/>
    </row>
    <row r="132" spans="1:6" ht="12.75">
      <c r="A132" s="49" t="s">
        <v>113</v>
      </c>
      <c r="B132" s="49" t="s">
        <v>114</v>
      </c>
      <c r="C132" s="137" t="s">
        <v>116</v>
      </c>
      <c r="D132" s="137"/>
      <c r="E132" s="137"/>
      <c r="F132" s="137"/>
    </row>
    <row r="133" spans="1:6" ht="23.25" customHeight="1">
      <c r="A133" s="60">
        <v>444</v>
      </c>
      <c r="B133" s="61">
        <v>36535</v>
      </c>
      <c r="C133" s="136" t="s">
        <v>115</v>
      </c>
      <c r="D133" s="136"/>
      <c r="E133" s="136"/>
      <c r="F133" s="136"/>
    </row>
    <row r="134" ht="11.25" customHeight="1"/>
    <row r="135" spans="1:6" ht="15.75" customHeight="1">
      <c r="A135" s="131" t="s">
        <v>122</v>
      </c>
      <c r="B135" s="132"/>
      <c r="C135" s="132"/>
      <c r="D135" s="132"/>
      <c r="E135" s="132"/>
      <c r="F135" s="133"/>
    </row>
    <row r="136" spans="1:6" ht="12.75">
      <c r="A136" s="48" t="s">
        <v>89</v>
      </c>
      <c r="B136" s="48" t="s">
        <v>90</v>
      </c>
      <c r="C136" s="48" t="s">
        <v>91</v>
      </c>
      <c r="D136" s="137" t="s">
        <v>92</v>
      </c>
      <c r="E136" s="137"/>
      <c r="F136" s="137"/>
    </row>
    <row r="137" spans="1:6" ht="12.75">
      <c r="A137" s="59">
        <v>1</v>
      </c>
      <c r="B137" s="59">
        <v>0</v>
      </c>
      <c r="C137" s="59">
        <v>0</v>
      </c>
      <c r="D137" s="138">
        <f>A137*360+B137*30+C137</f>
        <v>360</v>
      </c>
      <c r="E137" s="138"/>
      <c r="F137" s="138"/>
    </row>
    <row r="138" spans="1:6" ht="12.75">
      <c r="A138" s="135" t="s">
        <v>112</v>
      </c>
      <c r="B138" s="135"/>
      <c r="C138" s="135"/>
      <c r="D138" s="135"/>
      <c r="E138" s="135"/>
      <c r="F138" s="135"/>
    </row>
    <row r="139" spans="1:6" ht="12.75">
      <c r="A139" s="49" t="s">
        <v>113</v>
      </c>
      <c r="B139" s="49" t="s">
        <v>114</v>
      </c>
      <c r="C139" s="137" t="s">
        <v>116</v>
      </c>
      <c r="D139" s="137"/>
      <c r="E139" s="137"/>
      <c r="F139" s="137"/>
    </row>
    <row r="140" spans="1:6" ht="23.25" customHeight="1">
      <c r="A140" s="60">
        <v>444</v>
      </c>
      <c r="B140" s="61">
        <v>36535</v>
      </c>
      <c r="C140" s="136" t="s">
        <v>115</v>
      </c>
      <c r="D140" s="136"/>
      <c r="E140" s="136"/>
      <c r="F140" s="136"/>
    </row>
    <row r="141" ht="11.25" customHeight="1"/>
    <row r="142" spans="1:6" ht="15.75" customHeight="1">
      <c r="A142" s="131" t="s">
        <v>143</v>
      </c>
      <c r="B142" s="132"/>
      <c r="C142" s="132"/>
      <c r="D142" s="132"/>
      <c r="E142" s="132"/>
      <c r="F142" s="133"/>
    </row>
    <row r="143" spans="1:6" ht="12.75">
      <c r="A143" s="48" t="s">
        <v>89</v>
      </c>
      <c r="B143" s="48" t="s">
        <v>90</v>
      </c>
      <c r="C143" s="48" t="s">
        <v>91</v>
      </c>
      <c r="D143" s="137" t="s">
        <v>92</v>
      </c>
      <c r="E143" s="137"/>
      <c r="F143" s="137"/>
    </row>
    <row r="144" spans="1:6" ht="12.75">
      <c r="A144" s="59">
        <v>1</v>
      </c>
      <c r="B144" s="59">
        <v>0</v>
      </c>
      <c r="C144" s="59">
        <v>0</v>
      </c>
      <c r="D144" s="138">
        <f>A144*360+B144*30+C144</f>
        <v>360</v>
      </c>
      <c r="E144" s="138"/>
      <c r="F144" s="138"/>
    </row>
    <row r="145" spans="1:6" ht="12.75">
      <c r="A145" s="135" t="s">
        <v>121</v>
      </c>
      <c r="B145" s="135"/>
      <c r="C145" s="135"/>
      <c r="D145" s="135"/>
      <c r="E145" s="135"/>
      <c r="F145" s="135"/>
    </row>
    <row r="146" spans="1:6" ht="12.75">
      <c r="A146" s="49" t="s">
        <v>113</v>
      </c>
      <c r="B146" s="49" t="s">
        <v>114</v>
      </c>
      <c r="C146" s="137" t="s">
        <v>116</v>
      </c>
      <c r="D146" s="137"/>
      <c r="E146" s="137"/>
      <c r="F146" s="137"/>
    </row>
    <row r="147" spans="1:6" ht="23.25" customHeight="1">
      <c r="A147" s="60">
        <v>444</v>
      </c>
      <c r="B147" s="61">
        <v>36535</v>
      </c>
      <c r="C147" s="136" t="s">
        <v>115</v>
      </c>
      <c r="D147" s="136"/>
      <c r="E147" s="136"/>
      <c r="F147" s="136"/>
    </row>
    <row r="148" ht="11.25" customHeight="1"/>
    <row r="149" spans="1:6" ht="15.75" customHeight="1">
      <c r="A149" s="131" t="s">
        <v>142</v>
      </c>
      <c r="B149" s="132"/>
      <c r="C149" s="132"/>
      <c r="D149" s="132"/>
      <c r="E149" s="132"/>
      <c r="F149" s="133"/>
    </row>
    <row r="150" spans="1:6" ht="12.75">
      <c r="A150" s="48" t="s">
        <v>89</v>
      </c>
      <c r="B150" s="48" t="s">
        <v>90</v>
      </c>
      <c r="C150" s="48" t="s">
        <v>91</v>
      </c>
      <c r="D150" s="137" t="s">
        <v>92</v>
      </c>
      <c r="E150" s="137"/>
      <c r="F150" s="137"/>
    </row>
    <row r="151" spans="1:6" ht="12.75">
      <c r="A151" s="59">
        <v>1</v>
      </c>
      <c r="B151" s="59">
        <v>0</v>
      </c>
      <c r="C151" s="59">
        <v>0</v>
      </c>
      <c r="D151" s="138">
        <f>A151*360+B151*30+C151</f>
        <v>360</v>
      </c>
      <c r="E151" s="138"/>
      <c r="F151" s="138"/>
    </row>
    <row r="152" spans="1:6" ht="12.75">
      <c r="A152" s="135" t="s">
        <v>121</v>
      </c>
      <c r="B152" s="135"/>
      <c r="C152" s="135"/>
      <c r="D152" s="135"/>
      <c r="E152" s="135"/>
      <c r="F152" s="135"/>
    </row>
    <row r="153" spans="1:6" ht="12.75">
      <c r="A153" s="49" t="s">
        <v>113</v>
      </c>
      <c r="B153" s="49" t="s">
        <v>114</v>
      </c>
      <c r="C153" s="137" t="s">
        <v>116</v>
      </c>
      <c r="D153" s="137"/>
      <c r="E153" s="137"/>
      <c r="F153" s="137"/>
    </row>
    <row r="154" spans="1:6" ht="23.25" customHeight="1">
      <c r="A154" s="60">
        <v>444</v>
      </c>
      <c r="B154" s="61">
        <v>36535</v>
      </c>
      <c r="C154" s="136" t="s">
        <v>115</v>
      </c>
      <c r="D154" s="136"/>
      <c r="E154" s="136"/>
      <c r="F154" s="136"/>
    </row>
    <row r="155" spans="1:6" ht="11.25" customHeight="1">
      <c r="A155" s="74"/>
      <c r="B155" s="75"/>
      <c r="C155" s="76"/>
      <c r="D155" s="76"/>
      <c r="E155" s="76"/>
      <c r="F155" s="77"/>
    </row>
    <row r="156" spans="1:6" ht="15.75" customHeight="1">
      <c r="A156" s="131" t="s">
        <v>120</v>
      </c>
      <c r="B156" s="132"/>
      <c r="C156" s="132"/>
      <c r="D156" s="132"/>
      <c r="E156" s="132"/>
      <c r="F156" s="133"/>
    </row>
    <row r="157" spans="1:6" ht="12.75">
      <c r="A157" s="48" t="s">
        <v>89</v>
      </c>
      <c r="B157" s="48" t="s">
        <v>90</v>
      </c>
      <c r="C157" s="48" t="s">
        <v>91</v>
      </c>
      <c r="D157" s="137" t="s">
        <v>92</v>
      </c>
      <c r="E157" s="137"/>
      <c r="F157" s="137"/>
    </row>
    <row r="158" spans="1:6" ht="12.75">
      <c r="A158" s="59">
        <v>1</v>
      </c>
      <c r="B158" s="59">
        <v>0</v>
      </c>
      <c r="C158" s="59">
        <v>0</v>
      </c>
      <c r="D158" s="138">
        <f>A158*360+B158*30+C158</f>
        <v>360</v>
      </c>
      <c r="E158" s="138"/>
      <c r="F158" s="138"/>
    </row>
    <row r="159" spans="1:6" ht="12.75">
      <c r="A159" s="135" t="s">
        <v>121</v>
      </c>
      <c r="B159" s="135"/>
      <c r="C159" s="135"/>
      <c r="D159" s="135"/>
      <c r="E159" s="135"/>
      <c r="F159" s="135"/>
    </row>
    <row r="160" spans="1:6" ht="12.75">
      <c r="A160" s="49" t="s">
        <v>113</v>
      </c>
      <c r="B160" s="49" t="s">
        <v>114</v>
      </c>
      <c r="C160" s="137" t="s">
        <v>116</v>
      </c>
      <c r="D160" s="137"/>
      <c r="E160" s="137"/>
      <c r="F160" s="137"/>
    </row>
    <row r="161" spans="1:6" ht="23.25" customHeight="1">
      <c r="A161" s="60">
        <v>444</v>
      </c>
      <c r="B161" s="61">
        <v>36535</v>
      </c>
      <c r="C161" s="136" t="s">
        <v>115</v>
      </c>
      <c r="D161" s="136"/>
      <c r="E161" s="136"/>
      <c r="F161" s="136"/>
    </row>
    <row r="162" spans="1:6" ht="12.75">
      <c r="A162" s="137" t="s">
        <v>124</v>
      </c>
      <c r="B162" s="137"/>
      <c r="C162" s="137"/>
      <c r="D162" s="88">
        <f>D116+D123+D130+D137+D144+D151+D158</f>
        <v>2520</v>
      </c>
      <c r="E162" s="88"/>
      <c r="F162" s="88"/>
    </row>
    <row r="164" spans="1:6" ht="12.75">
      <c r="A164" s="46" t="s">
        <v>0</v>
      </c>
      <c r="B164" s="111" t="str">
        <f>B1</f>
        <v>PINCO </v>
      </c>
      <c r="C164" s="111"/>
      <c r="D164" s="111"/>
      <c r="E164" s="111"/>
      <c r="F164" s="111"/>
    </row>
    <row r="165" spans="1:6" ht="12.75">
      <c r="A165" s="46" t="s">
        <v>1</v>
      </c>
      <c r="B165" s="111" t="str">
        <f>B2</f>
        <v>PALLINO</v>
      </c>
      <c r="C165" s="111"/>
      <c r="D165" s="111"/>
      <c r="E165" s="111"/>
      <c r="F165" s="111"/>
    </row>
    <row r="166" spans="2:6" ht="12.75">
      <c r="B166" s="66"/>
      <c r="C166" s="66"/>
      <c r="D166" s="66"/>
      <c r="E166" s="67"/>
      <c r="F166" s="67"/>
    </row>
    <row r="167" spans="1:6" ht="12.75">
      <c r="A167" s="46" t="s">
        <v>82</v>
      </c>
      <c r="B167" s="111" t="str">
        <f>B4</f>
        <v>A051- LETTERE E LATINO NEI LICEI</v>
      </c>
      <c r="C167" s="111"/>
      <c r="D167" s="111"/>
      <c r="E167" s="111"/>
      <c r="F167" s="111"/>
    </row>
    <row r="170" spans="1:6" ht="12.75">
      <c r="A170" s="127" t="s">
        <v>123</v>
      </c>
      <c r="B170" s="127"/>
      <c r="C170" s="127"/>
      <c r="D170" s="127"/>
      <c r="E170" s="127"/>
      <c r="F170" s="127"/>
    </row>
    <row r="171" spans="1:6" ht="12.75">
      <c r="A171" s="127" t="s">
        <v>110</v>
      </c>
      <c r="B171" s="127"/>
      <c r="C171" s="127"/>
      <c r="D171" s="88">
        <f>D93</f>
        <v>6229</v>
      </c>
      <c r="E171" s="88"/>
      <c r="F171" s="88"/>
    </row>
    <row r="172" spans="1:6" ht="12.75">
      <c r="A172" s="127" t="s">
        <v>124</v>
      </c>
      <c r="B172" s="127"/>
      <c r="C172" s="127"/>
      <c r="D172" s="88">
        <f>D162</f>
        <v>2520</v>
      </c>
      <c r="E172" s="88"/>
      <c r="F172" s="88"/>
    </row>
    <row r="173" spans="4:6" ht="12.75">
      <c r="D173" s="66"/>
      <c r="E173" s="67"/>
      <c r="F173" s="67"/>
    </row>
    <row r="174" spans="4:6" ht="12.75">
      <c r="D174" s="66"/>
      <c r="E174" s="67"/>
      <c r="F174" s="67"/>
    </row>
    <row r="175" spans="1:6" ht="12.75">
      <c r="A175" s="127" t="s">
        <v>125</v>
      </c>
      <c r="B175" s="127"/>
      <c r="C175" s="50">
        <f>B65</f>
        <v>40786</v>
      </c>
      <c r="D175" s="88">
        <f>D171+D172</f>
        <v>8749</v>
      </c>
      <c r="E175" s="88"/>
      <c r="F175" s="88"/>
    </row>
    <row r="176" spans="4:6" ht="12.75">
      <c r="D176" s="66"/>
      <c r="E176" s="67"/>
      <c r="F176" s="67"/>
    </row>
    <row r="177" spans="1:6" ht="12.75">
      <c r="A177" s="46" t="s">
        <v>89</v>
      </c>
      <c r="B177" s="63">
        <f>F177</f>
        <v>24</v>
      </c>
      <c r="D177" s="66"/>
      <c r="E177" s="67">
        <f>D175/360</f>
        <v>24.302777777777777</v>
      </c>
      <c r="F177" s="67">
        <f>INT(E177)</f>
        <v>24</v>
      </c>
    </row>
    <row r="178" spans="1:6" ht="12.75">
      <c r="A178" s="46" t="s">
        <v>90</v>
      </c>
      <c r="B178" s="63">
        <f>F178</f>
        <v>3</v>
      </c>
      <c r="D178" s="66"/>
      <c r="E178" s="67">
        <f>(E177-F177)*12</f>
        <v>3.6333333333333258</v>
      </c>
      <c r="F178" s="67">
        <f>INT(E178)</f>
        <v>3</v>
      </c>
    </row>
    <row r="179" spans="1:6" ht="12.75">
      <c r="A179" s="46" t="s">
        <v>91</v>
      </c>
      <c r="B179" s="63">
        <f>F179</f>
        <v>18.999999999999773</v>
      </c>
      <c r="D179" s="66"/>
      <c r="E179" s="67">
        <f>(E178-F178)*30</f>
        <v>18.999999999999773</v>
      </c>
      <c r="F179" s="67">
        <f>E179</f>
        <v>18.999999999999773</v>
      </c>
    </row>
    <row r="180" spans="1:6" s="56" customFormat="1" ht="12.75">
      <c r="A180" s="52"/>
      <c r="B180" s="53"/>
      <c r="C180" s="54"/>
      <c r="D180" s="54"/>
      <c r="E180" s="55"/>
      <c r="F180" s="55"/>
    </row>
    <row r="181" spans="1:6" ht="12.75">
      <c r="A181" s="139" t="s">
        <v>139</v>
      </c>
      <c r="B181" s="139"/>
      <c r="C181" s="139"/>
      <c r="D181" s="139"/>
      <c r="E181" s="139"/>
      <c r="F181" s="139"/>
    </row>
    <row r="182" spans="1:6" ht="12.75">
      <c r="A182" s="51" t="s">
        <v>138</v>
      </c>
      <c r="B182" s="68">
        <f>ANAGRAFE!B4</f>
        <v>25864</v>
      </c>
      <c r="C182" s="71" t="s">
        <v>89</v>
      </c>
      <c r="D182" s="140">
        <f>DAYS360(B182,C175)/360</f>
        <v>40.855555555555554</v>
      </c>
      <c r="E182" s="141"/>
      <c r="F182" s="142"/>
    </row>
    <row r="184" spans="1:9" ht="12.75">
      <c r="A184" s="127" t="s">
        <v>128</v>
      </c>
      <c r="B184" s="127"/>
      <c r="C184" s="127"/>
      <c r="D184" s="127"/>
      <c r="E184" s="127"/>
      <c r="F184" s="127"/>
      <c r="H184" s="72"/>
      <c r="I184" s="73"/>
    </row>
    <row r="186" spans="1:6" ht="12.75">
      <c r="A186" s="51" t="s">
        <v>126</v>
      </c>
      <c r="B186" s="68">
        <f>IF(A68="",A65,A68)</f>
        <v>37865</v>
      </c>
      <c r="C186" s="146" t="str">
        <f>IF(B186&gt;36891,"REGIME TFR","REGIME TFS")</f>
        <v>REGIME TFR</v>
      </c>
      <c r="D186" s="146"/>
      <c r="E186" s="146"/>
      <c r="F186" s="146"/>
    </row>
    <row r="189" spans="1:6" ht="12.75">
      <c r="A189" s="143" t="s">
        <v>127</v>
      </c>
      <c r="B189" s="144"/>
      <c r="C189" s="144"/>
      <c r="D189" s="144"/>
      <c r="E189" s="144"/>
      <c r="F189" s="145"/>
    </row>
    <row r="190" spans="1:6" ht="12.75">
      <c r="A190" s="47" t="s">
        <v>129</v>
      </c>
      <c r="B190" s="127" t="s">
        <v>130</v>
      </c>
      <c r="C190" s="127"/>
      <c r="D190" s="127"/>
      <c r="E190" s="127"/>
      <c r="F190" s="127"/>
    </row>
    <row r="191" spans="1:6" ht="12.75">
      <c r="A191" s="59" t="s">
        <v>77</v>
      </c>
      <c r="B191" s="147" t="s">
        <v>131</v>
      </c>
      <c r="C191" s="148"/>
      <c r="D191" s="148"/>
      <c r="E191" s="148"/>
      <c r="F191" s="149"/>
    </row>
    <row r="194" spans="1:6" ht="12.75">
      <c r="A194" s="127" t="s">
        <v>132</v>
      </c>
      <c r="B194" s="127"/>
      <c r="C194" s="127"/>
      <c r="D194" s="127"/>
      <c r="E194" s="127"/>
      <c r="F194" s="127"/>
    </row>
    <row r="195" spans="1:6" ht="12.75">
      <c r="A195" s="134" t="s">
        <v>118</v>
      </c>
      <c r="B195" s="134"/>
      <c r="C195" s="134"/>
      <c r="D195" s="134"/>
      <c r="E195" s="134"/>
      <c r="F195" s="134"/>
    </row>
    <row r="196" spans="1:6" ht="12.75">
      <c r="A196" s="134" t="s">
        <v>118</v>
      </c>
      <c r="B196" s="134"/>
      <c r="C196" s="134"/>
      <c r="D196" s="134"/>
      <c r="E196" s="134"/>
      <c r="F196" s="134"/>
    </row>
    <row r="197" spans="1:6" ht="12.75">
      <c r="A197" s="134" t="s">
        <v>118</v>
      </c>
      <c r="B197" s="134"/>
      <c r="C197" s="134"/>
      <c r="D197" s="134"/>
      <c r="E197" s="134"/>
      <c r="F197" s="134"/>
    </row>
    <row r="198" spans="1:6" ht="12.75">
      <c r="A198" s="134" t="s">
        <v>118</v>
      </c>
      <c r="B198" s="134"/>
      <c r="C198" s="134"/>
      <c r="D198" s="134"/>
      <c r="E198" s="134"/>
      <c r="F198" s="134"/>
    </row>
    <row r="199" spans="1:6" ht="12.75">
      <c r="A199" s="134" t="s">
        <v>118</v>
      </c>
      <c r="B199" s="134"/>
      <c r="C199" s="134"/>
      <c r="D199" s="134"/>
      <c r="E199" s="134"/>
      <c r="F199" s="134"/>
    </row>
    <row r="200" spans="1:6" ht="12.75">
      <c r="A200" s="134" t="s">
        <v>118</v>
      </c>
      <c r="B200" s="134"/>
      <c r="C200" s="134"/>
      <c r="D200" s="134"/>
      <c r="E200" s="134"/>
      <c r="F200" s="134"/>
    </row>
    <row r="201" spans="1:6" ht="12.75">
      <c r="A201" s="134" t="s">
        <v>118</v>
      </c>
      <c r="B201" s="134"/>
      <c r="C201" s="134"/>
      <c r="D201" s="134"/>
      <c r="E201" s="134"/>
      <c r="F201" s="134"/>
    </row>
    <row r="202" spans="1:6" ht="12.75">
      <c r="A202" s="134" t="s">
        <v>118</v>
      </c>
      <c r="B202" s="134"/>
      <c r="C202" s="134"/>
      <c r="D202" s="134"/>
      <c r="E202" s="134"/>
      <c r="F202" s="134"/>
    </row>
    <row r="203" spans="1:6" ht="12.75">
      <c r="A203" s="134" t="s">
        <v>118</v>
      </c>
      <c r="B203" s="134"/>
      <c r="C203" s="134"/>
      <c r="D203" s="134"/>
      <c r="E203" s="134"/>
      <c r="F203" s="134"/>
    </row>
    <row r="204" spans="1:6" ht="12.75">
      <c r="A204" s="134" t="s">
        <v>118</v>
      </c>
      <c r="B204" s="134"/>
      <c r="C204" s="134"/>
      <c r="D204" s="134"/>
      <c r="E204" s="134"/>
      <c r="F204" s="134"/>
    </row>
    <row r="205" spans="1:6" ht="12.75">
      <c r="A205" s="134" t="s">
        <v>118</v>
      </c>
      <c r="B205" s="134"/>
      <c r="C205" s="134"/>
      <c r="D205" s="134"/>
      <c r="E205" s="134"/>
      <c r="F205" s="134"/>
    </row>
    <row r="207" spans="1:6" ht="12.75">
      <c r="A207" s="127" t="s">
        <v>119</v>
      </c>
      <c r="B207" s="127"/>
      <c r="C207" s="127"/>
      <c r="D207" s="127"/>
      <c r="E207" s="127"/>
      <c r="F207" s="127"/>
    </row>
    <row r="208" spans="1:6" ht="12.75">
      <c r="A208" s="134" t="s">
        <v>118</v>
      </c>
      <c r="B208" s="134"/>
      <c r="C208" s="134"/>
      <c r="D208" s="134"/>
      <c r="E208" s="134"/>
      <c r="F208" s="134"/>
    </row>
    <row r="209" spans="1:6" ht="12.75">
      <c r="A209" s="134" t="s">
        <v>118</v>
      </c>
      <c r="B209" s="134"/>
      <c r="C209" s="134"/>
      <c r="D209" s="134"/>
      <c r="E209" s="134"/>
      <c r="F209" s="134"/>
    </row>
    <row r="210" spans="1:6" ht="12.75">
      <c r="A210" s="134" t="s">
        <v>118</v>
      </c>
      <c r="B210" s="134"/>
      <c r="C210" s="134"/>
      <c r="D210" s="134"/>
      <c r="E210" s="134"/>
      <c r="F210" s="134"/>
    </row>
    <row r="211" spans="1:6" ht="12.75">
      <c r="A211" s="134" t="s">
        <v>118</v>
      </c>
      <c r="B211" s="134"/>
      <c r="C211" s="134"/>
      <c r="D211" s="134"/>
      <c r="E211" s="134"/>
      <c r="F211" s="134"/>
    </row>
    <row r="212" spans="1:6" ht="12.75">
      <c r="A212" s="134" t="s">
        <v>118</v>
      </c>
      <c r="B212" s="134"/>
      <c r="C212" s="134"/>
      <c r="D212" s="134"/>
      <c r="E212" s="134"/>
      <c r="F212" s="134"/>
    </row>
    <row r="213" spans="1:6" ht="12.75">
      <c r="A213" s="134" t="s">
        <v>118</v>
      </c>
      <c r="B213" s="134"/>
      <c r="C213" s="134"/>
      <c r="D213" s="134"/>
      <c r="E213" s="134"/>
      <c r="F213" s="134"/>
    </row>
    <row r="214" spans="1:6" ht="12.75">
      <c r="A214" s="134" t="s">
        <v>118</v>
      </c>
      <c r="B214" s="134"/>
      <c r="C214" s="134"/>
      <c r="D214" s="134"/>
      <c r="E214" s="134"/>
      <c r="F214" s="134"/>
    </row>
  </sheetData>
  <sheetProtection sheet="1" objects="1" scenarios="1"/>
  <mergeCells count="142">
    <mergeCell ref="A212:F212"/>
    <mergeCell ref="A213:F213"/>
    <mergeCell ref="A214:F214"/>
    <mergeCell ref="A208:F208"/>
    <mergeCell ref="A209:F209"/>
    <mergeCell ref="A210:F210"/>
    <mergeCell ref="A211:F211"/>
    <mergeCell ref="A207:F207"/>
    <mergeCell ref="A200:F200"/>
    <mergeCell ref="A201:F201"/>
    <mergeCell ref="A202:F202"/>
    <mergeCell ref="A203:F203"/>
    <mergeCell ref="A198:F198"/>
    <mergeCell ref="A199:F199"/>
    <mergeCell ref="A204:F204"/>
    <mergeCell ref="A205:F205"/>
    <mergeCell ref="A194:F194"/>
    <mergeCell ref="A195:F195"/>
    <mergeCell ref="A196:F196"/>
    <mergeCell ref="A197:F197"/>
    <mergeCell ref="A189:F189"/>
    <mergeCell ref="C186:F186"/>
    <mergeCell ref="B190:F190"/>
    <mergeCell ref="B191:F191"/>
    <mergeCell ref="D171:F171"/>
    <mergeCell ref="A175:B175"/>
    <mergeCell ref="D175:F175"/>
    <mergeCell ref="A184:F184"/>
    <mergeCell ref="A181:F181"/>
    <mergeCell ref="D182:F182"/>
    <mergeCell ref="C161:F161"/>
    <mergeCell ref="B164:F164"/>
    <mergeCell ref="B165:F165"/>
    <mergeCell ref="A172:C172"/>
    <mergeCell ref="D172:F172"/>
    <mergeCell ref="A162:C162"/>
    <mergeCell ref="D162:F162"/>
    <mergeCell ref="B167:F167"/>
    <mergeCell ref="A170:F170"/>
    <mergeCell ref="A171:C171"/>
    <mergeCell ref="D157:F157"/>
    <mergeCell ref="D158:F158"/>
    <mergeCell ref="A159:F159"/>
    <mergeCell ref="C160:F160"/>
    <mergeCell ref="A145:F145"/>
    <mergeCell ref="C146:F146"/>
    <mergeCell ref="C147:F147"/>
    <mergeCell ref="A156:F156"/>
    <mergeCell ref="A149:F149"/>
    <mergeCell ref="D150:F150"/>
    <mergeCell ref="D151:F151"/>
    <mergeCell ref="A152:F152"/>
    <mergeCell ref="C153:F153"/>
    <mergeCell ref="C154:F154"/>
    <mergeCell ref="C140:F140"/>
    <mergeCell ref="A142:F142"/>
    <mergeCell ref="D143:F143"/>
    <mergeCell ref="D144:F144"/>
    <mergeCell ref="D136:F136"/>
    <mergeCell ref="D137:F137"/>
    <mergeCell ref="A138:F138"/>
    <mergeCell ref="C139:F139"/>
    <mergeCell ref="A131:F131"/>
    <mergeCell ref="C132:F132"/>
    <mergeCell ref="C133:F133"/>
    <mergeCell ref="A135:F135"/>
    <mergeCell ref="A100:F100"/>
    <mergeCell ref="A102:F102"/>
    <mergeCell ref="A103:F103"/>
    <mergeCell ref="A104:F104"/>
    <mergeCell ref="A128:F128"/>
    <mergeCell ref="D129:F129"/>
    <mergeCell ref="D130:F130"/>
    <mergeCell ref="C125:F125"/>
    <mergeCell ref="C126:F126"/>
    <mergeCell ref="A96:F96"/>
    <mergeCell ref="A98:F98"/>
    <mergeCell ref="A99:F99"/>
    <mergeCell ref="A97:F97"/>
    <mergeCell ref="A121:F121"/>
    <mergeCell ref="D122:F122"/>
    <mergeCell ref="D123:F123"/>
    <mergeCell ref="A124:F124"/>
    <mergeCell ref="A117:F117"/>
    <mergeCell ref="C119:F119"/>
    <mergeCell ref="C118:F118"/>
    <mergeCell ref="D115:F115"/>
    <mergeCell ref="D116:F116"/>
    <mergeCell ref="A93:C93"/>
    <mergeCell ref="D93:F93"/>
    <mergeCell ref="A112:F112"/>
    <mergeCell ref="A114:F114"/>
    <mergeCell ref="A105:F105"/>
    <mergeCell ref="A106:F106"/>
    <mergeCell ref="A107:F107"/>
    <mergeCell ref="A108:F108"/>
    <mergeCell ref="A109:F109"/>
    <mergeCell ref="A95:F95"/>
    <mergeCell ref="D86:F86"/>
    <mergeCell ref="A91:C91"/>
    <mergeCell ref="D91:F91"/>
    <mergeCell ref="A92:C92"/>
    <mergeCell ref="D92:F92"/>
    <mergeCell ref="A87:C87"/>
    <mergeCell ref="D87:F87"/>
    <mergeCell ref="A89:F89"/>
    <mergeCell ref="A90:C90"/>
    <mergeCell ref="D90:F90"/>
    <mergeCell ref="D82:F82"/>
    <mergeCell ref="D83:F83"/>
    <mergeCell ref="D84:F84"/>
    <mergeCell ref="D85:F85"/>
    <mergeCell ref="A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A66:F66"/>
    <mergeCell ref="D67:F67"/>
    <mergeCell ref="D68:F68"/>
    <mergeCell ref="A58:F58"/>
    <mergeCell ref="D59:F59"/>
    <mergeCell ref="D60:F60"/>
    <mergeCell ref="A62:F62"/>
    <mergeCell ref="A63:F63"/>
    <mergeCell ref="D64:F64"/>
    <mergeCell ref="D65:F65"/>
    <mergeCell ref="A52:E52"/>
    <mergeCell ref="A54:F54"/>
    <mergeCell ref="D55:F55"/>
    <mergeCell ref="D56:F56"/>
    <mergeCell ref="A6:F6"/>
    <mergeCell ref="B4:F4"/>
    <mergeCell ref="B1:F1"/>
    <mergeCell ref="B2:F2"/>
  </mergeCells>
  <dataValidations count="2">
    <dataValidation type="list" allowBlank="1" showInputMessage="1" showErrorMessage="1" sqref="A191">
      <formula1>"SI, NO"</formula1>
    </dataValidation>
    <dataValidation type="list" allowBlank="1" showInputMessage="1" showErrorMessage="1" sqref="E8:E51">
      <formula1>"SI,NO"</formula1>
    </dataValidation>
  </dataValidations>
  <printOptions/>
  <pageMargins left="0.7874015748031497" right="0.7874015748031497" top="0.8267716535433072" bottom="0.5118110236220472" header="0.2755905511811024" footer="0.5118110236220472"/>
  <pageSetup horizontalDpi="300" verticalDpi="300" orientation="portrait" paperSize="9" r:id="rId1"/>
  <headerFooter alignWithMargins="0">
    <oddHeader xml:space="preserve">&amp;C&amp;"Arial,Grassetto"&amp;12LICEO ___________________________&amp;"Arial,Normale"&amp;10
&amp;"Arial,Grassetto"ANZIANITA' GIURIDICA </oddHeader>
    <oddFooter>&amp;L&amp;P di &amp;N</oddFooter>
  </headerFooter>
  <rowBreaks count="3" manualBreakCount="3">
    <brk id="56" max="255" man="1"/>
    <brk id="110" max="255" man="1"/>
    <brk id="1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3:F53"/>
  <sheetViews>
    <sheetView workbookViewId="0" topLeftCell="A1">
      <selection activeCell="E15" sqref="E15"/>
    </sheetView>
  </sheetViews>
  <sheetFormatPr defaultColWidth="9.140625" defaultRowHeight="12.75"/>
  <cols>
    <col min="2" max="2" width="3.00390625" style="0" bestFit="1" customWidth="1"/>
    <col min="3" max="5" width="13.7109375" style="0" customWidth="1"/>
    <col min="6" max="6" width="13.7109375" style="38" customWidth="1"/>
  </cols>
  <sheetData>
    <row r="3" spans="1:6" ht="12.75">
      <c r="A3" s="150" t="s">
        <v>133</v>
      </c>
      <c r="B3" s="150"/>
      <c r="C3" s="150"/>
      <c r="D3" s="150"/>
      <c r="E3" s="150"/>
      <c r="F3" s="150"/>
    </row>
    <row r="5" spans="1:6" ht="12.75">
      <c r="A5" s="143" t="s">
        <v>91</v>
      </c>
      <c r="B5" s="144"/>
      <c r="C5" s="145"/>
      <c r="D5" s="151">
        <v>3002</v>
      </c>
      <c r="E5" s="151"/>
      <c r="F5" s="151"/>
    </row>
    <row r="6" spans="1:6" ht="12.75">
      <c r="A6" s="41"/>
      <c r="B6" s="41"/>
      <c r="C6" s="41"/>
      <c r="D6" s="66"/>
      <c r="E6" s="67"/>
      <c r="F6" s="67"/>
    </row>
    <row r="7" spans="1:6" ht="12.75">
      <c r="A7" s="46" t="s">
        <v>89</v>
      </c>
      <c r="B7" s="63">
        <f>F7</f>
        <v>8</v>
      </c>
      <c r="C7" s="41"/>
      <c r="D7" s="66"/>
      <c r="E7" s="67">
        <f>D5/360</f>
        <v>8.338888888888889</v>
      </c>
      <c r="F7" s="67">
        <f>INT(E7)</f>
        <v>8</v>
      </c>
    </row>
    <row r="8" spans="1:6" ht="12.75">
      <c r="A8" s="46" t="s">
        <v>90</v>
      </c>
      <c r="B8" s="63">
        <f>F8</f>
        <v>4</v>
      </c>
      <c r="C8" s="41"/>
      <c r="D8" s="66"/>
      <c r="E8" s="67">
        <f>(E7-F7)*12</f>
        <v>4.066666666666663</v>
      </c>
      <c r="F8" s="67">
        <f>INT(E8)</f>
        <v>4</v>
      </c>
    </row>
    <row r="9" spans="1:6" ht="12.75">
      <c r="A9" s="46" t="s">
        <v>91</v>
      </c>
      <c r="B9" s="63">
        <f>F9</f>
        <v>1.9999999999998863</v>
      </c>
      <c r="C9" s="41"/>
      <c r="D9" s="66"/>
      <c r="E9" s="67">
        <f>(E8-F8)*30</f>
        <v>1.9999999999998863</v>
      </c>
      <c r="F9" s="67">
        <f>E9</f>
        <v>1.9999999999998863</v>
      </c>
    </row>
    <row r="10" spans="1:6" ht="12.75">
      <c r="A10" s="52"/>
      <c r="B10" s="53"/>
      <c r="C10" s="54"/>
      <c r="D10" s="54"/>
      <c r="E10" s="55"/>
      <c r="F10" s="55"/>
    </row>
    <row r="12" spans="1:6" ht="12.75">
      <c r="A12" s="150" t="s">
        <v>134</v>
      </c>
      <c r="B12" s="150"/>
      <c r="C12" s="150"/>
      <c r="D12" s="150"/>
      <c r="E12" s="150"/>
      <c r="F12" s="150"/>
    </row>
    <row r="13" spans="3:5" ht="12.75">
      <c r="C13" s="47" t="s">
        <v>59</v>
      </c>
      <c r="D13" s="47" t="s">
        <v>60</v>
      </c>
      <c r="E13" s="47" t="s">
        <v>61</v>
      </c>
    </row>
    <row r="14" spans="3:5" ht="12.75">
      <c r="C14" s="69">
        <v>24</v>
      </c>
      <c r="D14" s="69">
        <v>3</v>
      </c>
      <c r="E14" s="69">
        <v>19</v>
      </c>
    </row>
    <row r="16" spans="1:5" ht="12.75">
      <c r="A16" s="127" t="s">
        <v>135</v>
      </c>
      <c r="B16" s="127"/>
      <c r="C16" s="127"/>
      <c r="D16" s="88">
        <f>C14*360+D14*30+E14</f>
        <v>8749</v>
      </c>
      <c r="E16" s="88"/>
    </row>
    <row r="19" spans="4:6" ht="12.75">
      <c r="D19" s="127" t="s">
        <v>136</v>
      </c>
      <c r="E19" s="127"/>
      <c r="F19" s="127"/>
    </row>
    <row r="20" spans="4:6" ht="12.75">
      <c r="D20" s="47" t="s">
        <v>83</v>
      </c>
      <c r="E20" s="47" t="s">
        <v>84</v>
      </c>
      <c r="F20" s="47" t="s">
        <v>61</v>
      </c>
    </row>
    <row r="21" spans="4:6" ht="12.75">
      <c r="D21" s="70">
        <v>36526</v>
      </c>
      <c r="E21" s="70">
        <v>36545</v>
      </c>
      <c r="F21" s="62">
        <f>DAYS360(D21,E21)+1</f>
        <v>20</v>
      </c>
    </row>
    <row r="22" spans="4:6" ht="12.75">
      <c r="D22" s="70">
        <v>36526</v>
      </c>
      <c r="E22" s="70">
        <v>36545</v>
      </c>
      <c r="F22" s="62">
        <f aca="true" t="shared" si="0" ref="F22:F52">DAYS360(D22,E22)+1</f>
        <v>20</v>
      </c>
    </row>
    <row r="23" spans="4:6" ht="12.75">
      <c r="D23" s="70">
        <v>36526</v>
      </c>
      <c r="E23" s="70">
        <v>36545</v>
      </c>
      <c r="F23" s="62">
        <f t="shared" si="0"/>
        <v>20</v>
      </c>
    </row>
    <row r="24" spans="4:6" ht="12.75">
      <c r="D24" s="70">
        <v>36526</v>
      </c>
      <c r="E24" s="70">
        <v>36545</v>
      </c>
      <c r="F24" s="62">
        <f t="shared" si="0"/>
        <v>20</v>
      </c>
    </row>
    <row r="25" spans="4:6" ht="12.75">
      <c r="D25" s="70">
        <v>36526</v>
      </c>
      <c r="E25" s="70">
        <v>36545</v>
      </c>
      <c r="F25" s="62">
        <f t="shared" si="0"/>
        <v>20</v>
      </c>
    </row>
    <row r="26" spans="4:6" ht="12.75">
      <c r="D26" s="70">
        <v>36526</v>
      </c>
      <c r="E26" s="70">
        <v>36545</v>
      </c>
      <c r="F26" s="62">
        <f t="shared" si="0"/>
        <v>20</v>
      </c>
    </row>
    <row r="27" spans="4:6" ht="12.75">
      <c r="D27" s="70">
        <v>36526</v>
      </c>
      <c r="E27" s="70">
        <v>36545</v>
      </c>
      <c r="F27" s="62">
        <f t="shared" si="0"/>
        <v>20</v>
      </c>
    </row>
    <row r="28" spans="4:6" ht="12.75">
      <c r="D28" s="70">
        <v>36526</v>
      </c>
      <c r="E28" s="70">
        <v>36545</v>
      </c>
      <c r="F28" s="62">
        <f t="shared" si="0"/>
        <v>20</v>
      </c>
    </row>
    <row r="29" spans="4:6" ht="12.75">
      <c r="D29" s="70">
        <v>36526</v>
      </c>
      <c r="E29" s="70">
        <v>36545</v>
      </c>
      <c r="F29" s="62">
        <f t="shared" si="0"/>
        <v>20</v>
      </c>
    </row>
    <row r="30" spans="4:6" ht="12.75">
      <c r="D30" s="70">
        <v>36526</v>
      </c>
      <c r="E30" s="70">
        <v>36545</v>
      </c>
      <c r="F30" s="62">
        <f t="shared" si="0"/>
        <v>20</v>
      </c>
    </row>
    <row r="31" spans="4:6" ht="12.75">
      <c r="D31" s="70">
        <v>36526</v>
      </c>
      <c r="E31" s="70">
        <v>36545</v>
      </c>
      <c r="F31" s="62">
        <f t="shared" si="0"/>
        <v>20</v>
      </c>
    </row>
    <row r="32" spans="4:6" ht="12.75">
      <c r="D32" s="70">
        <v>36526</v>
      </c>
      <c r="E32" s="70">
        <v>36545</v>
      </c>
      <c r="F32" s="62">
        <f t="shared" si="0"/>
        <v>20</v>
      </c>
    </row>
    <row r="33" spans="4:6" ht="12.75">
      <c r="D33" s="70">
        <v>36526</v>
      </c>
      <c r="E33" s="70">
        <v>36545</v>
      </c>
      <c r="F33" s="62">
        <f t="shared" si="0"/>
        <v>20</v>
      </c>
    </row>
    <row r="34" spans="4:6" ht="12.75">
      <c r="D34" s="70">
        <v>36526</v>
      </c>
      <c r="E34" s="70">
        <v>36545</v>
      </c>
      <c r="F34" s="62">
        <f t="shared" si="0"/>
        <v>20</v>
      </c>
    </row>
    <row r="35" spans="4:6" ht="12.75">
      <c r="D35" s="70">
        <v>36526</v>
      </c>
      <c r="E35" s="70">
        <v>36545</v>
      </c>
      <c r="F35" s="62">
        <f t="shared" si="0"/>
        <v>20</v>
      </c>
    </row>
    <row r="36" spans="4:6" ht="12.75">
      <c r="D36" s="70">
        <v>36526</v>
      </c>
      <c r="E36" s="70">
        <v>36545</v>
      </c>
      <c r="F36" s="62">
        <f t="shared" si="0"/>
        <v>20</v>
      </c>
    </row>
    <row r="37" spans="4:6" ht="12.75">
      <c r="D37" s="70">
        <v>36526</v>
      </c>
      <c r="E37" s="70">
        <v>36545</v>
      </c>
      <c r="F37" s="62">
        <f t="shared" si="0"/>
        <v>20</v>
      </c>
    </row>
    <row r="38" spans="4:6" ht="12.75">
      <c r="D38" s="70">
        <v>36526</v>
      </c>
      <c r="E38" s="70">
        <v>36545</v>
      </c>
      <c r="F38" s="62">
        <f t="shared" si="0"/>
        <v>20</v>
      </c>
    </row>
    <row r="39" spans="4:6" ht="12.75">
      <c r="D39" s="70">
        <v>36526</v>
      </c>
      <c r="E39" s="70">
        <v>36545</v>
      </c>
      <c r="F39" s="62">
        <f t="shared" si="0"/>
        <v>20</v>
      </c>
    </row>
    <row r="40" spans="4:6" ht="12.75">
      <c r="D40" s="70">
        <v>36526</v>
      </c>
      <c r="E40" s="70">
        <v>36545</v>
      </c>
      <c r="F40" s="62">
        <f t="shared" si="0"/>
        <v>20</v>
      </c>
    </row>
    <row r="41" spans="4:6" ht="12.75">
      <c r="D41" s="70">
        <v>36526</v>
      </c>
      <c r="E41" s="70">
        <v>36545</v>
      </c>
      <c r="F41" s="62">
        <f t="shared" si="0"/>
        <v>20</v>
      </c>
    </row>
    <row r="42" spans="4:6" ht="12.75">
      <c r="D42" s="70">
        <v>36526</v>
      </c>
      <c r="E42" s="70">
        <v>36545</v>
      </c>
      <c r="F42" s="62">
        <f t="shared" si="0"/>
        <v>20</v>
      </c>
    </row>
    <row r="43" spans="4:6" ht="12.75">
      <c r="D43" s="70">
        <v>36526</v>
      </c>
      <c r="E43" s="70">
        <v>36545</v>
      </c>
      <c r="F43" s="62">
        <f t="shared" si="0"/>
        <v>20</v>
      </c>
    </row>
    <row r="44" spans="4:6" ht="12.75">
      <c r="D44" s="70">
        <v>36526</v>
      </c>
      <c r="E44" s="70">
        <v>36545</v>
      </c>
      <c r="F44" s="62">
        <f t="shared" si="0"/>
        <v>20</v>
      </c>
    </row>
    <row r="45" spans="4:6" ht="12.75">
      <c r="D45" s="70">
        <v>36526</v>
      </c>
      <c r="E45" s="70">
        <v>36545</v>
      </c>
      <c r="F45" s="62">
        <f t="shared" si="0"/>
        <v>20</v>
      </c>
    </row>
    <row r="46" spans="4:6" ht="12.75">
      <c r="D46" s="70">
        <v>36526</v>
      </c>
      <c r="E46" s="70">
        <v>36545</v>
      </c>
      <c r="F46" s="62">
        <f t="shared" si="0"/>
        <v>20</v>
      </c>
    </row>
    <row r="47" spans="4:6" ht="12.75">
      <c r="D47" s="70">
        <v>36526</v>
      </c>
      <c r="E47" s="70">
        <v>36545</v>
      </c>
      <c r="F47" s="62">
        <f t="shared" si="0"/>
        <v>20</v>
      </c>
    </row>
    <row r="48" spans="4:6" ht="12.75">
      <c r="D48" s="70">
        <v>36526</v>
      </c>
      <c r="E48" s="70">
        <v>36545</v>
      </c>
      <c r="F48" s="62">
        <f t="shared" si="0"/>
        <v>20</v>
      </c>
    </row>
    <row r="49" spans="4:6" ht="12.75">
      <c r="D49" s="70">
        <v>36526</v>
      </c>
      <c r="E49" s="70">
        <v>36545</v>
      </c>
      <c r="F49" s="62">
        <f t="shared" si="0"/>
        <v>20</v>
      </c>
    </row>
    <row r="50" spans="4:6" ht="12.75">
      <c r="D50" s="70">
        <v>36526</v>
      </c>
      <c r="E50" s="70">
        <v>36545</v>
      </c>
      <c r="F50" s="62">
        <f t="shared" si="0"/>
        <v>20</v>
      </c>
    </row>
    <row r="51" spans="4:6" ht="12.75">
      <c r="D51" s="70">
        <v>36526</v>
      </c>
      <c r="E51" s="70">
        <v>36545</v>
      </c>
      <c r="F51" s="62">
        <f t="shared" si="0"/>
        <v>20</v>
      </c>
    </row>
    <row r="52" spans="4:6" ht="12.75">
      <c r="D52" s="70">
        <v>36526</v>
      </c>
      <c r="E52" s="70">
        <v>36545</v>
      </c>
      <c r="F52" s="62">
        <f t="shared" si="0"/>
        <v>20</v>
      </c>
    </row>
    <row r="53" spans="4:6" ht="12.75">
      <c r="D53" s="143" t="s">
        <v>137</v>
      </c>
      <c r="E53" s="144"/>
      <c r="F53" s="89">
        <f>SUM(F21:F52)</f>
        <v>640</v>
      </c>
    </row>
  </sheetData>
  <sheetProtection sheet="1" objects="1" scenarios="1"/>
  <mergeCells count="8">
    <mergeCell ref="D19:F19"/>
    <mergeCell ref="D53:E53"/>
    <mergeCell ref="A3:F3"/>
    <mergeCell ref="A12:F12"/>
    <mergeCell ref="A16:C16"/>
    <mergeCell ref="D16:E16"/>
    <mergeCell ref="D5:F5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pino</cp:lastModifiedBy>
  <cp:lastPrinted>2010-12-09T19:27:50Z</cp:lastPrinted>
  <dcterms:created xsi:type="dcterms:W3CDTF">1996-11-05T10:16:36Z</dcterms:created>
  <dcterms:modified xsi:type="dcterms:W3CDTF">2010-12-13T23:00:46Z</dcterms:modified>
  <cp:category/>
  <cp:version/>
  <cp:contentType/>
  <cp:contentStatus/>
</cp:coreProperties>
</file>