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770" activeTab="0"/>
  </bookViews>
  <sheets>
    <sheet name="F.I.S. - M.O.F. A.S. 2014_2015" sheetId="1" r:id="rId1"/>
    <sheet name="INDENNITA' DI DIREZ. DSGA" sheetId="2" r:id="rId2"/>
    <sheet name="COMUNICAZ. RISORSE AL D.S." sheetId="3" r:id="rId3"/>
  </sheets>
  <definedNames/>
  <calcPr fullCalcOnLoad="1"/>
</workbook>
</file>

<file path=xl/comments2.xml><?xml version="1.0" encoding="utf-8"?>
<comments xmlns="http://schemas.openxmlformats.org/spreadsheetml/2006/main">
  <authors>
    <author>Placido Olivieri</author>
  </authors>
  <commentList>
    <comment ref="E6" authorId="0">
      <text>
        <r>
          <rPr>
            <b/>
            <sz val="8"/>
            <rFont val="Tahoma"/>
            <family val="0"/>
          </rPr>
          <t>Inserire il numero delle aziende agrarie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Inserire il numero dei convitti annessi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Inserire il numero 1 se presenti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Inserire il numero 1 se presenti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gidurante</author>
  </authors>
  <commentList>
    <comment ref="I6" authorId="0">
      <text>
        <r>
          <rPr>
            <b/>
            <sz val="12"/>
            <rFont val="Tahoma"/>
            <family val="2"/>
          </rPr>
          <t>La compilazione del  foglio avviene  automaticamente</t>
        </r>
      </text>
    </comment>
    <comment ref="K39" authorId="1">
      <text>
        <r>
          <rPr>
            <b/>
            <sz val="9"/>
            <rFont val="Tahoma"/>
            <family val="0"/>
          </rPr>
          <t>L'EVENTUALE FONDO DI RISERVA                                                         è calcolato sul totale disponibile per ogni distinta tipologia di personale - nell'es. sul 25% ATA e 75 % Docente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<sst xmlns="http://schemas.openxmlformats.org/spreadsheetml/2006/main" count="182" uniqueCount="133">
  <si>
    <t>Unità</t>
  </si>
  <si>
    <t>Punti di erogazione del servizio</t>
  </si>
  <si>
    <t>B) Per ogni complessità organizzativa*</t>
  </si>
  <si>
    <t xml:space="preserve">C) N° Docenti in organico di diritto </t>
  </si>
  <si>
    <t>N° Classi di istruzione secondaria</t>
  </si>
  <si>
    <t>Parametro</t>
  </si>
  <si>
    <r>
      <t xml:space="preserve">A) Per ogni scuola </t>
    </r>
    <r>
      <rPr>
        <sz val="11"/>
        <color indexed="8"/>
        <rFont val="Calibri"/>
        <family val="2"/>
      </rPr>
      <t>(esclusi convitti)</t>
    </r>
  </si>
  <si>
    <t>TOTALE</t>
  </si>
  <si>
    <t>Oneri Stato</t>
  </si>
  <si>
    <t>Lordo Dipendente</t>
  </si>
  <si>
    <t>Tot. Lordo Stato</t>
  </si>
  <si>
    <t>VOCE</t>
  </si>
  <si>
    <t>IMPORTO</t>
  </si>
  <si>
    <t>Quota variabile spettante corrisposta dalla scuola</t>
  </si>
  <si>
    <t>Quota fissa spettante al D.S.G.A.</t>
  </si>
  <si>
    <t>Compenso individuale accessorio</t>
  </si>
  <si>
    <t>x</t>
  </si>
  <si>
    <t>Differenza</t>
  </si>
  <si>
    <t>-</t>
  </si>
  <si>
    <t>Quota annua assegnata al DSGA</t>
  </si>
  <si>
    <t>T O T A L E</t>
  </si>
  <si>
    <t>+</t>
  </si>
  <si>
    <t>Importo lordo giornaliero</t>
  </si>
  <si>
    <t>:</t>
  </si>
  <si>
    <t>Numero giorni previsti per la sostituzione del   D.S.G.A.</t>
  </si>
  <si>
    <t>a) Azienda agraria</t>
  </si>
  <si>
    <t>b) Convitti ed educandati annessi</t>
  </si>
  <si>
    <t>c) Istituti verticalizzati ed istituti con almeno due punti di erogazione del servizio scolastico, istituti di secondo grado aggregati e istituti tecnici, professionali e d'arte con laboratori e/o reparti di lavorazione</t>
  </si>
  <si>
    <t>d) Istituzioni non rientranti nelle tipologie di cui alla lettera c)</t>
  </si>
  <si>
    <r>
      <t>e) Complessità organizzativa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valore unitario da moltiplicare per il numero del personale docente e ATA in organico di diritto</t>
    </r>
  </si>
  <si>
    <t>TOT. INDENNITA'  LORDO DIP.</t>
  </si>
  <si>
    <t>TOTALE COMPLESSIVO LORDO DIPENDENTE</t>
  </si>
  <si>
    <t xml:space="preserve">TOT. IMPORTO    </t>
  </si>
  <si>
    <t>TOT. INDENNITA'   LORDO DIP.</t>
  </si>
  <si>
    <t>INDENNITA' DI DIREZIONE AL D.S.G.A.</t>
  </si>
  <si>
    <t>INDENNITA' DI DIREZIONE AL SOSTITUTO D.S.G.A. (Previsione)</t>
  </si>
  <si>
    <t xml:space="preserve">TOTALE F.I.S. </t>
  </si>
  <si>
    <t>ALTRI FINANZIAMENTI  M.O.F.</t>
  </si>
  <si>
    <t>N° Docenti + ATA in Organico Diritto</t>
  </si>
  <si>
    <t>TOTALE COMPLESSIVO</t>
  </si>
  <si>
    <t>N° Docenti O.D. scuola infanzia e primaria</t>
  </si>
  <si>
    <t>N° Docenti O.D. scuola secondaria</t>
  </si>
  <si>
    <r>
      <t xml:space="preserve">(Inserire i dati della scuola nelle celle colorate di </t>
    </r>
    <r>
      <rPr>
        <b/>
        <i/>
        <sz val="11"/>
        <color indexed="8"/>
        <rFont val="Calibri"/>
        <family val="2"/>
      </rPr>
      <t>giallo)</t>
    </r>
    <r>
      <rPr>
        <i/>
        <sz val="11"/>
        <color indexed="8"/>
        <rFont val="Calibri"/>
        <family val="2"/>
      </rPr>
      <t xml:space="preserve">                                    </t>
    </r>
  </si>
  <si>
    <r>
      <t>N° ATA in organico di diritto</t>
    </r>
    <r>
      <rPr>
        <b/>
        <sz val="9"/>
        <color indexed="8"/>
        <rFont val="Calibri"/>
        <family val="2"/>
      </rPr>
      <t xml:space="preserve"> **</t>
    </r>
  </si>
  <si>
    <t>**Escluso il DSGA e posti accantonati</t>
  </si>
  <si>
    <t>N° Docenti secondaria superiore  in O.D.</t>
  </si>
  <si>
    <t>N° Personale Educativo in O.D.</t>
  </si>
  <si>
    <t xml:space="preserve">TOTALE F.I.S. DISP. PER CONTRATTAZIONE (Depurato Ind. Direzione) </t>
  </si>
  <si>
    <t>*Istituzioni con particolari complessità: Ist. Comprensivi; Ist. Istruzione Secondaria; Sezioni Carcerarie e Ospedaliere;</t>
  </si>
  <si>
    <t xml:space="preserve">  CTP; Corsi Serali; Convitti ed Educandati</t>
  </si>
  <si>
    <t>Ministero dell’Istruzione, dell’Università e della Ricerca</t>
  </si>
  <si>
    <t xml:space="preserve">Prot. N° </t>
  </si>
  <si>
    <t>AL DIRIGENTE SCOLASTICO</t>
  </si>
  <si>
    <t>ALLE R.S.U.</t>
  </si>
  <si>
    <t>Oggetto:</t>
  </si>
  <si>
    <t>Il DIRETTORE DEI SERVIZI GENERALI ED AMMINISTRATIVI</t>
  </si>
  <si>
    <t>VISTO</t>
  </si>
  <si>
    <t>VISTI</t>
  </si>
  <si>
    <t>VISTA</t>
  </si>
  <si>
    <t>CONSIDERATE</t>
  </si>
  <si>
    <t>COMUNICA</t>
  </si>
  <si>
    <t>alle SS.LL. la disponibilità dei vari finanziamenti oggetto di contrattazione di istituto che di seguito si riportano:</t>
  </si>
  <si>
    <t>FONDO DELL'ISTITUZIONE SCOLASTICA (LORDO DIPENDENTE)</t>
  </si>
  <si>
    <t xml:space="preserve">Numero punti di erogazione </t>
  </si>
  <si>
    <t>Numero addetti in organico di Diritto (Docenti e ATA)</t>
  </si>
  <si>
    <t>Numero docenti in organico di Diritto (Per gli Istituti secondari di 2° grado)</t>
  </si>
  <si>
    <t>=</t>
  </si>
  <si>
    <t xml:space="preserve"> =============</t>
  </si>
  <si>
    <t>Attribuzione al Personale Docente e ATA in %</t>
  </si>
  <si>
    <t>DI CUI:</t>
  </si>
  <si>
    <t>PERSONALE ATA</t>
  </si>
  <si>
    <t>PERSONALE DOCENTE</t>
  </si>
  <si>
    <t>ACC. FONDO DI RISERVA</t>
  </si>
  <si>
    <t>FUNZIONI STRUMENTALI (LORDO DIPENDENTE)</t>
  </si>
  <si>
    <t>INCARICHI SPECIFICI (LORDO DIPENDENTE)</t>
  </si>
  <si>
    <t>ORE ECCED. SOST. DOC. ASSENTI (LORDO DIPENDENTE)</t>
  </si>
  <si>
    <t>ORE ECC. PRATICA SPORTIVA  (LORDO DIPENDENTE)</t>
  </si>
  <si>
    <t>TOTALE M.O.F.</t>
  </si>
  <si>
    <t xml:space="preserve">ALTRI FONDI - DESCRIZIONE </t>
  </si>
  <si>
    <t>IMP. LORDO STATO</t>
  </si>
  <si>
    <t>LORDO DIP.</t>
  </si>
  <si>
    <t>TOTALE ALTRI FONDI (LORDO DIPENDENTE)</t>
  </si>
  <si>
    <t>Si allegano:</t>
  </si>
  <si>
    <t>2) Prospetto calcolo indennità di Direzione DSGA e sost. DSGA;</t>
  </si>
  <si>
    <t>IL D.S.G.A.</t>
  </si>
  <si>
    <t>Quota Riserva</t>
  </si>
  <si>
    <t>il CCNL 2006/2009;</t>
  </si>
  <si>
    <t>…………………………...………….</t>
  </si>
  <si>
    <t xml:space="preserve">RISORSE CONTRATTUALI A.S. 2014/2015  </t>
  </si>
  <si>
    <t xml:space="preserve">FONDO DELL'ISTITUZIONE SCOLASTICA A.S.  2014/2015 </t>
  </si>
  <si>
    <t>(Intesa del 7 agosto 2014)</t>
  </si>
  <si>
    <t>FUNZIONI STRUMENTALI A.S. 2014/2015</t>
  </si>
  <si>
    <t>INCARICHI SPECIFICI  ATA A.S. 2014/2015</t>
  </si>
  <si>
    <t>ORE ECCEDENTI SOSTITUZIONE DOC. ASSENTI A.S. 2014/2015</t>
  </si>
  <si>
    <t xml:space="preserve">ORE ECCEDENTI ATTIVITA' COMPLEMENTARI DI EDUCAZIONE FISICA A.S. 2014/2015 </t>
  </si>
  <si>
    <t>Economie FIS A.S. 2013/2014</t>
  </si>
  <si>
    <t>Economie F.S.  A.S. 2013/2014</t>
  </si>
  <si>
    <t>Economie I.S. A.S. 2013/2014</t>
  </si>
  <si>
    <t>Economie O.E. A.S. 2013/2014</t>
  </si>
  <si>
    <t>Economie O.E. Pr. Sportiva A.S. 2013/2014</t>
  </si>
  <si>
    <t>INDENNITA' DI DIREZIONE AL DIRETTORE DEI SERVIZI GENERALI E AMMINISTRATIVI a.s. 2014/2015</t>
  </si>
  <si>
    <t>INDENNITA' DI DIREZIONE AL SOSTITUTO DEL D.S.G.A. a.s. 2014/2015</t>
  </si>
  <si>
    <t>Comunicazione Budget a.s. 2014/2015 per Contrattazione di Istituto.</t>
  </si>
  <si>
    <t>l'intesa del 07/08/2014 inerente la determinazione degli importi unitari degli istituti contrattuali;</t>
  </si>
  <si>
    <t>le economie che si sono determinate  nell'a.s. 2013/2014, ad oggi non ancora riassegnate per l'a.s. 2014/2015;</t>
  </si>
  <si>
    <t>1) F.I.S. A.S. 2014/2015</t>
  </si>
  <si>
    <t>2) Economia a.s. 2013/2014 (*)</t>
  </si>
  <si>
    <t>Disponibilità per l'a.s. 2014/2015</t>
  </si>
  <si>
    <t>3) Previsione indennità di direzione sostituto D.S.G.A. a.s. 2014/2015 (X 60 giorni)</t>
  </si>
  <si>
    <t>4) Indennità di Direzione al D.S.G.A. per l'a.s. 2014/2015</t>
  </si>
  <si>
    <t xml:space="preserve">TOTALE A.S. 2014/2015 PER CONTRATTAZIONE </t>
  </si>
  <si>
    <t xml:space="preserve">Funzioni Strumentali a.s. 2014/2015 </t>
  </si>
  <si>
    <t>Incarichi Specifici ATA a.s. 2014/2015</t>
  </si>
  <si>
    <t xml:space="preserve">Ore Eccedenti Sost. Doc. Assenti a.s. 2014/2015 </t>
  </si>
  <si>
    <t xml:space="preserve">Ore Eccedenti Pratica Sportiva a.s. 2014/2015 </t>
  </si>
  <si>
    <t>Economie Funzioni Strumentali al 31/08/2014</t>
  </si>
  <si>
    <t xml:space="preserve">Economie Incarichi Specifici ATA al 31/08/2014 </t>
  </si>
  <si>
    <t xml:space="preserve">Economie Ore Eccedenti Pratica Sportiva al 31/08/2014 </t>
  </si>
  <si>
    <t>PROGETTO ……………..</t>
  </si>
  <si>
    <t>1) Prospetto analitico di assegnazione del M.O.F. a.s. 2014/2015;</t>
  </si>
  <si>
    <t>Potenza ………………………….</t>
  </si>
  <si>
    <t>4/12 mi L.D.</t>
  </si>
  <si>
    <t>8/12 mi L.D.</t>
  </si>
  <si>
    <t>Verifica</t>
  </si>
  <si>
    <t xml:space="preserve">i finanziamenti comunicati dal MIUR (periodo settembre-dicembre 2014) con la nota prot. n° 7077 del 25/09/2014 ; </t>
  </si>
  <si>
    <t>_____________________________________________________________</t>
  </si>
  <si>
    <t>Economie Ore Eccedenti al 31/08/2014</t>
  </si>
  <si>
    <t>……………</t>
  </si>
  <si>
    <t>Calcolo F.do Riserva</t>
  </si>
  <si>
    <t>TOTALE 4/12 mi</t>
  </si>
  <si>
    <t xml:space="preserve">Verifica Assegnazione 4/12 mi  come da nota MIUR prot. n° 7077 del 25/09/2014 </t>
  </si>
  <si>
    <t>*   File realizzato da Pino Durante</t>
  </si>
  <si>
    <t>Sito internet: www.pinodurantescuola.com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</si>
</sst>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2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36"/>
      <color indexed="12"/>
      <name val="Calibri"/>
      <family val="2"/>
    </font>
    <font>
      <b/>
      <sz val="18"/>
      <color indexed="10"/>
      <name val="Calibri"/>
      <family val="2"/>
    </font>
    <font>
      <b/>
      <sz val="28"/>
      <color indexed="10"/>
      <name val="Calibri"/>
      <family val="2"/>
    </font>
    <font>
      <sz val="22"/>
      <color indexed="10"/>
      <name val="Calibri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b/>
      <sz val="18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1"/>
      <color indexed="16"/>
      <name val="Calibri"/>
      <family val="2"/>
    </font>
    <font>
      <b/>
      <i/>
      <sz val="8"/>
      <color indexed="8"/>
      <name val="Calibri"/>
      <family val="2"/>
    </font>
    <font>
      <i/>
      <sz val="8"/>
      <color indexed="1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i/>
      <sz val="12"/>
      <color indexed="8"/>
      <name val="Calibri"/>
      <family val="2"/>
    </font>
    <font>
      <b/>
      <i/>
      <sz val="11"/>
      <color indexed="10"/>
      <name val="Calibri"/>
      <family val="2"/>
    </font>
    <font>
      <i/>
      <sz val="8"/>
      <color indexed="8"/>
      <name val="Calibri"/>
      <family val="2"/>
    </font>
    <font>
      <b/>
      <i/>
      <sz val="11"/>
      <color indexed="12"/>
      <name val="Calibri"/>
      <family val="2"/>
    </font>
    <font>
      <b/>
      <i/>
      <sz val="9"/>
      <color indexed="10"/>
      <name val="Arial"/>
      <family val="2"/>
    </font>
    <font>
      <b/>
      <sz val="10"/>
      <color indexed="10"/>
      <name val="Calibri"/>
      <family val="2"/>
    </font>
    <font>
      <b/>
      <sz val="8"/>
      <color indexed="12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00CC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Arial"/>
      <family val="2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i/>
      <sz val="12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rgb="FF0000CC"/>
      <name val="Calibri"/>
      <family val="2"/>
    </font>
    <font>
      <b/>
      <i/>
      <sz val="9"/>
      <color rgb="FFFF0000"/>
      <name val="Arial"/>
      <family val="2"/>
    </font>
    <font>
      <b/>
      <sz val="10"/>
      <color rgb="FFFF0000"/>
      <name val="Calibri"/>
      <family val="2"/>
    </font>
    <font>
      <b/>
      <sz val="8"/>
      <color rgb="FF0000FF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1" applyNumberFormat="0" applyAlignment="0" applyProtection="0"/>
    <xf numFmtId="0" fontId="89" fillId="0" borderId="2" applyNumberFormat="0" applyFill="0" applyAlignment="0" applyProtection="0"/>
    <xf numFmtId="0" fontId="90" fillId="20" borderId="3" applyNumberFormat="0" applyAlignment="0" applyProtection="0"/>
    <xf numFmtId="0" fontId="85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9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28" borderId="0" applyNumberFormat="0" applyBorder="0" applyAlignment="0" applyProtection="0"/>
    <xf numFmtId="0" fontId="1" fillId="29" borderId="4" applyNumberFormat="0" applyFont="0" applyAlignment="0" applyProtection="0"/>
    <xf numFmtId="0" fontId="93" fillId="19" borderId="5" applyNumberFormat="0" applyAlignment="0" applyProtection="0"/>
    <xf numFmtId="9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30" borderId="0" applyNumberFormat="0" applyBorder="0" applyAlignment="0" applyProtection="0"/>
    <xf numFmtId="0" fontId="10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4" fontId="100" fillId="32" borderId="0" xfId="57" applyNumberFormat="1" applyFill="1" applyBorder="1" applyAlignment="1" applyProtection="1">
      <alignment horizontal="right"/>
      <protection hidden="1"/>
    </xf>
    <xf numFmtId="0" fontId="100" fillId="32" borderId="0" xfId="57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4" fontId="1" fillId="32" borderId="0" xfId="0" applyNumberFormat="1" applyFont="1" applyFill="1" applyBorder="1" applyAlignment="1" applyProtection="1">
      <alignment horizontal="center"/>
      <protection hidden="1"/>
    </xf>
    <xf numFmtId="0" fontId="100" fillId="32" borderId="10" xfId="57" applyFill="1" applyBorder="1" applyAlignment="1" applyProtection="1">
      <alignment/>
      <protection hidden="1"/>
    </xf>
    <xf numFmtId="4" fontId="1" fillId="32" borderId="0" xfId="0" applyNumberFormat="1" applyFont="1" applyFill="1" applyBorder="1" applyAlignment="1" applyProtection="1">
      <alignment horizontal="right"/>
      <protection hidden="1"/>
    </xf>
    <xf numFmtId="4" fontId="1" fillId="32" borderId="11" xfId="0" applyNumberFormat="1" applyFont="1" applyFill="1" applyBorder="1" applyAlignment="1" applyProtection="1">
      <alignment horizontal="right"/>
      <protection hidden="1"/>
    </xf>
    <xf numFmtId="4" fontId="2" fillId="32" borderId="0" xfId="0" applyNumberFormat="1" applyFont="1" applyFill="1" applyBorder="1" applyAlignment="1" applyProtection="1">
      <alignment horizontal="right"/>
      <protection hidden="1"/>
    </xf>
    <xf numFmtId="0" fontId="2" fillId="32" borderId="12" xfId="0" applyFont="1" applyFill="1" applyBorder="1" applyAlignment="1" applyProtection="1">
      <alignment/>
      <protection hidden="1"/>
    </xf>
    <xf numFmtId="0" fontId="2" fillId="32" borderId="13" xfId="0" applyFont="1" applyFill="1" applyBorder="1" applyAlignment="1" applyProtection="1">
      <alignment/>
      <protection hidden="1"/>
    </xf>
    <xf numFmtId="4" fontId="1" fillId="32" borderId="14" xfId="0" applyNumberFormat="1" applyFont="1" applyFill="1" applyBorder="1" applyAlignment="1" applyProtection="1">
      <alignment horizontal="right"/>
      <protection hidden="1"/>
    </xf>
    <xf numFmtId="0" fontId="0" fillId="32" borderId="15" xfId="0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2" fillId="32" borderId="15" xfId="0" applyFont="1" applyFill="1" applyBorder="1" applyAlignment="1" applyProtection="1">
      <alignment/>
      <protection hidden="1"/>
    </xf>
    <xf numFmtId="0" fontId="0" fillId="32" borderId="16" xfId="0" applyFont="1" applyFill="1" applyBorder="1" applyAlignment="1" applyProtection="1">
      <alignment/>
      <protection hidden="1"/>
    </xf>
    <xf numFmtId="4" fontId="5" fillId="32" borderId="17" xfId="57" applyNumberFormat="1" applyFont="1" applyFill="1" applyBorder="1" applyAlignment="1" applyProtection="1">
      <alignment horizontal="right"/>
      <protection hidden="1"/>
    </xf>
    <xf numFmtId="4" fontId="5" fillId="32" borderId="17" xfId="0" applyNumberFormat="1" applyFont="1" applyFill="1" applyBorder="1" applyAlignment="1" applyProtection="1">
      <alignment horizontal="right"/>
      <protection hidden="1"/>
    </xf>
    <xf numFmtId="4" fontId="5" fillId="32" borderId="18" xfId="0" applyNumberFormat="1" applyFont="1" applyFill="1" applyBorder="1" applyAlignment="1" applyProtection="1">
      <alignment horizontal="right"/>
      <protection hidden="1"/>
    </xf>
    <xf numFmtId="4" fontId="5" fillId="32" borderId="17" xfId="0" applyNumberFormat="1" applyFont="1" applyFill="1" applyBorder="1" applyAlignment="1" applyProtection="1">
      <alignment/>
      <protection hidden="1"/>
    </xf>
    <xf numFmtId="0" fontId="2" fillId="32" borderId="13" xfId="57" applyFont="1" applyFill="1" applyBorder="1" applyAlignment="1" applyProtection="1">
      <alignment/>
      <protection hidden="1"/>
    </xf>
    <xf numFmtId="0" fontId="100" fillId="32" borderId="13" xfId="57" applyFill="1" applyBorder="1" applyAlignment="1" applyProtection="1">
      <alignment/>
      <protection hidden="1"/>
    </xf>
    <xf numFmtId="0" fontId="100" fillId="32" borderId="12" xfId="57" applyFill="1" applyBorder="1" applyAlignment="1" applyProtection="1">
      <alignment/>
      <protection hidden="1"/>
    </xf>
    <xf numFmtId="4" fontId="1" fillId="32" borderId="14" xfId="0" applyNumberFormat="1" applyFont="1" applyFill="1" applyBorder="1" applyAlignment="1" applyProtection="1">
      <alignment horizontal="center"/>
      <protection hidden="1"/>
    </xf>
    <xf numFmtId="4" fontId="1" fillId="32" borderId="19" xfId="0" applyNumberFormat="1" applyFont="1" applyFill="1" applyBorder="1" applyAlignment="1" applyProtection="1">
      <alignment horizontal="right"/>
      <protection hidden="1"/>
    </xf>
    <xf numFmtId="4" fontId="2" fillId="32" borderId="14" xfId="0" applyNumberFormat="1" applyFont="1" applyFill="1" applyBorder="1" applyAlignment="1" applyProtection="1">
      <alignment horizontal="right"/>
      <protection hidden="1"/>
    </xf>
    <xf numFmtId="4" fontId="5" fillId="32" borderId="17" xfId="57" applyNumberFormat="1" applyFont="1" applyFill="1" applyBorder="1" applyAlignment="1" applyProtection="1">
      <alignment/>
      <protection hidden="1"/>
    </xf>
    <xf numFmtId="0" fontId="16" fillId="0" borderId="20" xfId="0" applyFont="1" applyBorder="1" applyAlignment="1" applyProtection="1">
      <alignment horizontal="center" vertical="center"/>
      <protection/>
    </xf>
    <xf numFmtId="1" fontId="16" fillId="0" borderId="20" xfId="0" applyNumberFormat="1" applyFont="1" applyBorder="1" applyAlignment="1" applyProtection="1">
      <alignment horizontal="center" vertical="center"/>
      <protection/>
    </xf>
    <xf numFmtId="4" fontId="19" fillId="0" borderId="20" xfId="0" applyNumberFormat="1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4" fontId="22" fillId="0" borderId="20" xfId="0" applyNumberFormat="1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3" fontId="24" fillId="0" borderId="20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 hidden="1"/>
    </xf>
    <xf numFmtId="4" fontId="1" fillId="32" borderId="11" xfId="57" applyNumberFormat="1" applyFont="1" applyFill="1" applyBorder="1" applyAlignment="1" applyProtection="1">
      <alignment/>
      <protection hidden="1"/>
    </xf>
    <xf numFmtId="0" fontId="31" fillId="32" borderId="21" xfId="57" applyFont="1" applyFill="1" applyBorder="1" applyAlignment="1" applyProtection="1">
      <alignment/>
      <protection hidden="1"/>
    </xf>
    <xf numFmtId="0" fontId="31" fillId="32" borderId="22" xfId="57" applyFont="1" applyFill="1" applyBorder="1" applyAlignment="1" applyProtection="1">
      <alignment horizontal="center"/>
      <protection hidden="1"/>
    </xf>
    <xf numFmtId="4" fontId="31" fillId="32" borderId="22" xfId="57" applyNumberFormat="1" applyFont="1" applyFill="1" applyBorder="1" applyAlignment="1" applyProtection="1">
      <alignment horizontal="center"/>
      <protection hidden="1"/>
    </xf>
    <xf numFmtId="0" fontId="31" fillId="32" borderId="22" xfId="0" applyFont="1" applyFill="1" applyBorder="1" applyAlignment="1" applyProtection="1">
      <alignment horizontal="center"/>
      <protection hidden="1"/>
    </xf>
    <xf numFmtId="0" fontId="31" fillId="32" borderId="23" xfId="0" applyFont="1" applyFill="1" applyBorder="1" applyAlignment="1" applyProtection="1">
      <alignment horizontal="center"/>
      <protection hidden="1"/>
    </xf>
    <xf numFmtId="4" fontId="0" fillId="32" borderId="11" xfId="0" applyNumberFormat="1" applyFont="1" applyFill="1" applyBorder="1" applyAlignment="1" applyProtection="1">
      <alignment/>
      <protection hidden="1"/>
    </xf>
    <xf numFmtId="0" fontId="31" fillId="32" borderId="24" xfId="0" applyFont="1" applyFill="1" applyBorder="1" applyAlignment="1" applyProtection="1">
      <alignment/>
      <protection hidden="1"/>
    </xf>
    <xf numFmtId="4" fontId="0" fillId="32" borderId="11" xfId="0" applyNumberFormat="1" applyFont="1" applyFill="1" applyBorder="1" applyAlignment="1" applyProtection="1">
      <alignment horizontal="right"/>
      <protection hidden="1"/>
    </xf>
    <xf numFmtId="0" fontId="2" fillId="32" borderId="25" xfId="0" applyFont="1" applyFill="1" applyBorder="1" applyAlignment="1" applyProtection="1">
      <alignment/>
      <protection hidden="1"/>
    </xf>
    <xf numFmtId="4" fontId="1" fillId="0" borderId="11" xfId="57" applyNumberFormat="1" applyFont="1" applyFill="1" applyBorder="1" applyAlignment="1" applyProtection="1">
      <alignment horizontal="right"/>
      <protection hidden="1" locked="0"/>
    </xf>
    <xf numFmtId="4" fontId="1" fillId="32" borderId="0" xfId="57" applyNumberFormat="1" applyFont="1" applyFill="1" applyBorder="1" applyAlignment="1" applyProtection="1">
      <alignment horizontal="right"/>
      <protection hidden="1"/>
    </xf>
    <xf numFmtId="4" fontId="1" fillId="0" borderId="22" xfId="57" applyNumberFormat="1" applyFont="1" applyFill="1" applyBorder="1" applyAlignment="1" applyProtection="1">
      <alignment horizontal="right"/>
      <protection hidden="1" locked="0"/>
    </xf>
    <xf numFmtId="4" fontId="1" fillId="32" borderId="23" xfId="0" applyNumberFormat="1" applyFont="1" applyFill="1" applyBorder="1" applyAlignment="1" applyProtection="1">
      <alignment horizontal="right"/>
      <protection hidden="1"/>
    </xf>
    <xf numFmtId="4" fontId="103" fillId="0" borderId="17" xfId="57" applyNumberFormat="1" applyFont="1" applyFill="1" applyBorder="1" applyAlignment="1" applyProtection="1">
      <alignment horizontal="right"/>
      <protection hidden="1" locked="0"/>
    </xf>
    <xf numFmtId="4" fontId="103" fillId="33" borderId="17" xfId="0" applyNumberFormat="1" applyFont="1" applyFill="1" applyBorder="1" applyAlignment="1" applyProtection="1">
      <alignment horizontal="right"/>
      <protection hidden="1"/>
    </xf>
    <xf numFmtId="4" fontId="103" fillId="32" borderId="18" xfId="0" applyNumberFormat="1" applyFont="1" applyFill="1" applyBorder="1" applyAlignment="1" applyProtection="1">
      <alignment horizontal="right"/>
      <protection hidden="1"/>
    </xf>
    <xf numFmtId="0" fontId="2" fillId="32" borderId="25" xfId="0" applyFont="1" applyFill="1" applyBorder="1" applyAlignment="1" applyProtection="1">
      <alignment/>
      <protection hidden="1"/>
    </xf>
    <xf numFmtId="0" fontId="104" fillId="34" borderId="11" xfId="57" applyFont="1" applyFill="1" applyBorder="1" applyAlignment="1" applyProtection="1">
      <alignment/>
      <protection hidden="1" locked="0"/>
    </xf>
    <xf numFmtId="0" fontId="104" fillId="34" borderId="11" xfId="57" applyFont="1" applyFill="1" applyBorder="1" applyAlignment="1" applyProtection="1">
      <alignment/>
      <protection hidden="1" locked="0"/>
    </xf>
    <xf numFmtId="4" fontId="104" fillId="34" borderId="11" xfId="0" applyNumberFormat="1" applyFont="1" applyFill="1" applyBorder="1" applyAlignment="1" applyProtection="1">
      <alignment horizontal="right"/>
      <protection hidden="1"/>
    </xf>
    <xf numFmtId="0" fontId="104" fillId="34" borderId="26" xfId="0" applyFont="1" applyFill="1" applyBorder="1" applyAlignment="1" applyProtection="1">
      <alignment horizontal="right"/>
      <protection hidden="1" locked="0"/>
    </xf>
    <xf numFmtId="0" fontId="104" fillId="34" borderId="11" xfId="0" applyFont="1" applyFill="1" applyBorder="1" applyAlignment="1" applyProtection="1">
      <alignment/>
      <protection hidden="1" locked="0"/>
    </xf>
    <xf numFmtId="4" fontId="104" fillId="34" borderId="22" xfId="0" applyNumberFormat="1" applyFont="1" applyFill="1" applyBorder="1" applyAlignment="1" applyProtection="1">
      <alignment horizontal="right"/>
      <protection hidden="1"/>
    </xf>
    <xf numFmtId="0" fontId="103" fillId="32" borderId="0" xfId="57" applyFont="1" applyFill="1" applyBorder="1" applyAlignment="1" applyProtection="1">
      <alignment horizontal="right"/>
      <protection hidden="1"/>
    </xf>
    <xf numFmtId="4" fontId="103" fillId="0" borderId="0" xfId="57" applyNumberFormat="1" applyFont="1" applyFill="1" applyBorder="1" applyAlignment="1" applyProtection="1">
      <alignment horizontal="right"/>
      <protection hidden="1" locked="0"/>
    </xf>
    <xf numFmtId="4" fontId="103" fillId="33" borderId="0" xfId="0" applyNumberFormat="1" applyFont="1" applyFill="1" applyBorder="1" applyAlignment="1" applyProtection="1">
      <alignment horizontal="right"/>
      <protection hidden="1"/>
    </xf>
    <xf numFmtId="4" fontId="103" fillId="32" borderId="0" xfId="0" applyNumberFormat="1" applyFont="1" applyFill="1" applyBorder="1" applyAlignment="1" applyProtection="1">
      <alignment horizontal="right"/>
      <protection hidden="1"/>
    </xf>
    <xf numFmtId="0" fontId="13" fillId="32" borderId="0" xfId="57" applyFont="1" applyFill="1" applyBorder="1" applyAlignment="1" applyProtection="1">
      <alignment horizontal="left"/>
      <protection hidden="1"/>
    </xf>
    <xf numFmtId="0" fontId="2" fillId="32" borderId="13" xfId="0" applyFont="1" applyFill="1" applyBorder="1" applyAlignment="1" applyProtection="1">
      <alignment/>
      <protection hidden="1"/>
    </xf>
    <xf numFmtId="0" fontId="2" fillId="32" borderId="12" xfId="57" applyFont="1" applyFill="1" applyBorder="1" applyAlignment="1" applyProtection="1">
      <alignment/>
      <protection hidden="1"/>
    </xf>
    <xf numFmtId="4" fontId="5" fillId="0" borderId="27" xfId="57" applyNumberFormat="1" applyFont="1" applyFill="1" applyBorder="1" applyAlignment="1" applyProtection="1">
      <alignment/>
      <protection hidden="1"/>
    </xf>
    <xf numFmtId="4" fontId="5" fillId="0" borderId="27" xfId="0" applyNumberFormat="1" applyFont="1" applyBorder="1" applyAlignment="1" applyProtection="1">
      <alignment/>
      <protection hidden="1"/>
    </xf>
    <xf numFmtId="4" fontId="5" fillId="0" borderId="28" xfId="0" applyNumberFormat="1" applyFont="1" applyBorder="1" applyAlignment="1" applyProtection="1">
      <alignment/>
      <protection hidden="1"/>
    </xf>
    <xf numFmtId="0" fontId="2" fillId="0" borderId="29" xfId="57" applyFont="1" applyFill="1" applyBorder="1" applyAlignment="1" applyProtection="1">
      <alignment/>
      <protection hidden="1"/>
    </xf>
    <xf numFmtId="0" fontId="100" fillId="0" borderId="30" xfId="57" applyFill="1" applyBorder="1" applyAlignment="1" applyProtection="1">
      <alignment/>
      <protection hidden="1"/>
    </xf>
    <xf numFmtId="4" fontId="100" fillId="0" borderId="30" xfId="57" applyNumberFormat="1" applyFill="1" applyBorder="1" applyAlignment="1" applyProtection="1">
      <alignment horizontal="right"/>
      <protection hidden="1"/>
    </xf>
    <xf numFmtId="4" fontId="100" fillId="0" borderId="30" xfId="57" applyNumberFormat="1" applyFill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4" fontId="100" fillId="0" borderId="22" xfId="57" applyNumberFormat="1" applyFill="1" applyBorder="1" applyAlignment="1" applyProtection="1">
      <alignment/>
      <protection hidden="1"/>
    </xf>
    <xf numFmtId="4" fontId="2" fillId="0" borderId="22" xfId="0" applyNumberFormat="1" applyFont="1" applyBorder="1" applyAlignment="1" applyProtection="1">
      <alignment/>
      <protection hidden="1"/>
    </xf>
    <xf numFmtId="4" fontId="2" fillId="0" borderId="23" xfId="0" applyNumberFormat="1" applyFont="1" applyBorder="1" applyAlignment="1" applyProtection="1">
      <alignment/>
      <protection hidden="1"/>
    </xf>
    <xf numFmtId="0" fontId="1" fillId="0" borderId="32" xfId="57" applyFont="1" applyFill="1" applyBorder="1" applyAlignment="1" applyProtection="1">
      <alignment/>
      <protection hidden="1"/>
    </xf>
    <xf numFmtId="0" fontId="100" fillId="0" borderId="17" xfId="57" applyFill="1" applyBorder="1" applyAlignment="1" applyProtection="1">
      <alignment/>
      <protection hidden="1"/>
    </xf>
    <xf numFmtId="4" fontId="100" fillId="0" borderId="17" xfId="57" applyNumberFormat="1" applyFill="1" applyBorder="1" applyAlignment="1" applyProtection="1">
      <alignment horizontal="right"/>
      <protection hidden="1"/>
    </xf>
    <xf numFmtId="4" fontId="100" fillId="0" borderId="17" xfId="57" applyNumberFormat="1" applyFill="1" applyBorder="1" applyAlignment="1" applyProtection="1">
      <alignment/>
      <protection hidden="1"/>
    </xf>
    <xf numFmtId="4" fontId="2" fillId="0" borderId="17" xfId="0" applyNumberFormat="1" applyFont="1" applyBorder="1" applyAlignment="1" applyProtection="1">
      <alignment/>
      <protection hidden="1"/>
    </xf>
    <xf numFmtId="4" fontId="2" fillId="0" borderId="18" xfId="0" applyNumberFormat="1" applyFont="1" applyBorder="1" applyAlignment="1" applyProtection="1">
      <alignment/>
      <protection hidden="1"/>
    </xf>
    <xf numFmtId="4" fontId="103" fillId="32" borderId="11" xfId="57" applyNumberFormat="1" applyFont="1" applyFill="1" applyBorder="1" applyAlignment="1" applyProtection="1">
      <alignment horizontal="right"/>
      <protection hidden="1"/>
    </xf>
    <xf numFmtId="4" fontId="103" fillId="32" borderId="26" xfId="57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" fontId="41" fillId="0" borderId="0" xfId="0" applyNumberFormat="1" applyFont="1" applyAlignment="1" applyProtection="1">
      <alignment horizontal="center"/>
      <protection locked="0"/>
    </xf>
    <xf numFmtId="17" fontId="42" fillId="0" borderId="0" xfId="0" applyNumberFormat="1" applyFont="1" applyAlignment="1" applyProtection="1">
      <alignment/>
      <protection locked="0"/>
    </xf>
    <xf numFmtId="17" fontId="41" fillId="0" borderId="0" xfId="0" applyNumberFormat="1" applyFont="1" applyFill="1" applyBorder="1" applyAlignment="1" applyProtection="1">
      <alignment/>
      <protection locked="0"/>
    </xf>
    <xf numFmtId="0" fontId="105" fillId="0" borderId="13" xfId="0" applyFont="1" applyBorder="1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/>
      <protection locked="0"/>
    </xf>
    <xf numFmtId="44" fontId="105" fillId="0" borderId="0" xfId="0" applyNumberFormat="1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/>
      <protection locked="0"/>
    </xf>
    <xf numFmtId="44" fontId="39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/>
      <protection locked="0"/>
    </xf>
    <xf numFmtId="44" fontId="46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4" fillId="0" borderId="34" xfId="0" applyFont="1" applyBorder="1" applyAlignment="1" applyProtection="1">
      <alignment horizontal="right"/>
      <protection locked="0"/>
    </xf>
    <xf numFmtId="0" fontId="44" fillId="0" borderId="34" xfId="0" applyFont="1" applyBorder="1" applyAlignment="1" applyProtection="1">
      <alignment/>
      <protection locked="0"/>
    </xf>
    <xf numFmtId="9" fontId="45" fillId="0" borderId="34" xfId="0" applyNumberFormat="1" applyFont="1" applyFill="1" applyBorder="1" applyAlignment="1" applyProtection="1">
      <alignment horizontal="center"/>
      <protection locked="0"/>
    </xf>
    <xf numFmtId="44" fontId="46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2" fontId="45" fillId="35" borderId="0" xfId="0" applyNumberFormat="1" applyFont="1" applyFill="1" applyBorder="1" applyAlignment="1" applyProtection="1">
      <alignment horizontal="center"/>
      <protection/>
    </xf>
    <xf numFmtId="44" fontId="109" fillId="0" borderId="0" xfId="0" applyNumberFormat="1" applyFont="1" applyFill="1" applyBorder="1" applyAlignment="1" applyProtection="1">
      <alignment/>
      <protection/>
    </xf>
    <xf numFmtId="44" fontId="109" fillId="0" borderId="34" xfId="0" applyNumberFormat="1" applyFont="1" applyFill="1" applyBorder="1" applyAlignment="1" applyProtection="1">
      <alignment/>
      <protection/>
    </xf>
    <xf numFmtId="0" fontId="109" fillId="0" borderId="0" xfId="0" applyFont="1" applyFill="1" applyBorder="1" applyAlignment="1" applyProtection="1">
      <alignment/>
      <protection locked="0"/>
    </xf>
    <xf numFmtId="44" fontId="49" fillId="36" borderId="0" xfId="0" applyNumberFormat="1" applyFont="1" applyFill="1" applyBorder="1" applyAlignment="1" applyProtection="1">
      <alignment/>
      <protection/>
    </xf>
    <xf numFmtId="44" fontId="109" fillId="0" borderId="0" xfId="0" applyNumberFormat="1" applyFont="1" applyFill="1" applyBorder="1" applyAlignment="1" applyProtection="1">
      <alignment/>
      <protection locked="0"/>
    </xf>
    <xf numFmtId="0" fontId="109" fillId="0" borderId="13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0" fontId="19" fillId="0" borderId="13" xfId="0" applyFont="1" applyFill="1" applyBorder="1" applyAlignment="1" applyProtection="1">
      <alignment horizontal="left"/>
      <protection locked="0"/>
    </xf>
    <xf numFmtId="0" fontId="19" fillId="0" borderId="13" xfId="0" applyFont="1" applyFill="1" applyBorder="1" applyAlignment="1" applyProtection="1">
      <alignment/>
      <protection locked="0"/>
    </xf>
    <xf numFmtId="44" fontId="109" fillId="33" borderId="23" xfId="0" applyNumberFormat="1" applyFont="1" applyFill="1" applyBorder="1" applyAlignment="1" applyProtection="1">
      <alignment/>
      <protection/>
    </xf>
    <xf numFmtId="44" fontId="109" fillId="33" borderId="19" xfId="0" applyNumberFormat="1" applyFont="1" applyFill="1" applyBorder="1" applyAlignment="1" applyProtection="1">
      <alignment/>
      <protection/>
    </xf>
    <xf numFmtId="0" fontId="109" fillId="0" borderId="0" xfId="0" applyFont="1" applyAlignment="1" applyProtection="1">
      <alignment/>
      <protection locked="0"/>
    </xf>
    <xf numFmtId="44" fontId="19" fillId="36" borderId="18" xfId="0" applyNumberFormat="1" applyFont="1" applyFill="1" applyBorder="1" applyAlignment="1" applyProtection="1">
      <alignment/>
      <protection/>
    </xf>
    <xf numFmtId="0" fontId="109" fillId="0" borderId="0" xfId="0" applyFont="1" applyBorder="1" applyAlignment="1" applyProtection="1">
      <alignment horizontal="right"/>
      <protection locked="0"/>
    </xf>
    <xf numFmtId="44" fontId="109" fillId="33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 locked="0"/>
    </xf>
    <xf numFmtId="44" fontId="19" fillId="0" borderId="0" xfId="0" applyNumberFormat="1" applyFont="1" applyFill="1" applyBorder="1" applyAlignment="1" applyProtection="1">
      <alignment horizontal="center"/>
      <protection locked="0"/>
    </xf>
    <xf numFmtId="44" fontId="19" fillId="0" borderId="0" xfId="0" applyNumberFormat="1" applyFont="1" applyFill="1" applyBorder="1" applyAlignment="1" applyProtection="1">
      <alignment/>
      <protection locked="0"/>
    </xf>
    <xf numFmtId="44" fontId="110" fillId="37" borderId="36" xfId="0" applyNumberFormat="1" applyFont="1" applyFill="1" applyBorder="1" applyAlignment="1" applyProtection="1">
      <alignment/>
      <protection locked="0"/>
    </xf>
    <xf numFmtId="44" fontId="19" fillId="0" borderId="20" xfId="0" applyNumberFormat="1" applyFont="1" applyFill="1" applyBorder="1" applyAlignment="1" applyProtection="1">
      <alignment horizontal="center"/>
      <protection locked="0"/>
    </xf>
    <xf numFmtId="44" fontId="19" fillId="33" borderId="37" xfId="0" applyNumberFormat="1" applyFont="1" applyFill="1" applyBorder="1" applyAlignment="1" applyProtection="1">
      <alignment/>
      <protection/>
    </xf>
    <xf numFmtId="44" fontId="19" fillId="33" borderId="38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hidden="1"/>
    </xf>
    <xf numFmtId="4" fontId="32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Fill="1" applyAlignment="1" applyProtection="1">
      <alignment horizontal="center"/>
      <protection hidden="1"/>
    </xf>
    <xf numFmtId="0" fontId="100" fillId="0" borderId="0" xfId="0" applyFont="1" applyAlignment="1" applyProtection="1">
      <alignment/>
      <protection hidden="1"/>
    </xf>
    <xf numFmtId="4" fontId="103" fillId="32" borderId="39" xfId="57" applyNumberFormat="1" applyFont="1" applyFill="1" applyBorder="1" applyAlignment="1" applyProtection="1">
      <alignment horizontal="right"/>
      <protection hidden="1"/>
    </xf>
    <xf numFmtId="4" fontId="5" fillId="32" borderId="40" xfId="0" applyNumberFormat="1" applyFont="1" applyFill="1" applyBorder="1" applyAlignment="1" applyProtection="1">
      <alignment horizontal="right"/>
      <protection hidden="1"/>
    </xf>
    <xf numFmtId="4" fontId="112" fillId="38" borderId="41" xfId="0" applyNumberFormat="1" applyFont="1" applyFill="1" applyBorder="1" applyAlignment="1" applyProtection="1">
      <alignment horizontal="center"/>
      <protection hidden="1"/>
    </xf>
    <xf numFmtId="4" fontId="112" fillId="38" borderId="36" xfId="0" applyNumberFormat="1" applyFont="1" applyFill="1" applyBorder="1" applyAlignment="1" applyProtection="1">
      <alignment horizontal="center"/>
      <protection hidden="1"/>
    </xf>
    <xf numFmtId="4" fontId="113" fillId="0" borderId="0" xfId="0" applyNumberFormat="1" applyFont="1" applyAlignment="1" applyProtection="1">
      <alignment horizontal="center"/>
      <protection hidden="1"/>
    </xf>
    <xf numFmtId="0" fontId="114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4" fontId="114" fillId="0" borderId="0" xfId="0" applyNumberFormat="1" applyFont="1" applyAlignment="1" applyProtection="1">
      <alignment/>
      <protection hidden="1"/>
    </xf>
    <xf numFmtId="0" fontId="114" fillId="0" borderId="0" xfId="0" applyFont="1" applyFill="1" applyAlignment="1" applyProtection="1">
      <alignment/>
      <protection hidden="1"/>
    </xf>
    <xf numFmtId="4" fontId="115" fillId="39" borderId="41" xfId="0" applyNumberFormat="1" applyFont="1" applyFill="1" applyBorder="1" applyAlignment="1" applyProtection="1">
      <alignment horizontal="center" wrapText="1"/>
      <protection hidden="1"/>
    </xf>
    <xf numFmtId="4" fontId="115" fillId="39" borderId="36" xfId="0" applyNumberFormat="1" applyFont="1" applyFill="1" applyBorder="1" applyAlignment="1" applyProtection="1">
      <alignment horizontal="center" wrapText="1"/>
      <protection hidden="1"/>
    </xf>
    <xf numFmtId="4" fontId="115" fillId="38" borderId="41" xfId="0" applyNumberFormat="1" applyFont="1" applyFill="1" applyBorder="1" applyAlignment="1" applyProtection="1">
      <alignment horizontal="center" wrapText="1"/>
      <protection hidden="1"/>
    </xf>
    <xf numFmtId="4" fontId="115" fillId="38" borderId="36" xfId="0" applyNumberFormat="1" applyFont="1" applyFill="1" applyBorder="1" applyAlignment="1" applyProtection="1">
      <alignment horizontal="center" wrapText="1"/>
      <protection hidden="1"/>
    </xf>
    <xf numFmtId="4" fontId="115" fillId="40" borderId="41" xfId="0" applyNumberFormat="1" applyFont="1" applyFill="1" applyBorder="1" applyAlignment="1" applyProtection="1">
      <alignment horizontal="center" wrapText="1"/>
      <protection hidden="1"/>
    </xf>
    <xf numFmtId="4" fontId="115" fillId="40" borderId="36" xfId="0" applyNumberFormat="1" applyFont="1" applyFill="1" applyBorder="1" applyAlignment="1" applyProtection="1">
      <alignment horizontal="center" wrapText="1"/>
      <protection hidden="1"/>
    </xf>
    <xf numFmtId="4" fontId="115" fillId="41" borderId="41" xfId="0" applyNumberFormat="1" applyFont="1" applyFill="1" applyBorder="1" applyAlignment="1" applyProtection="1">
      <alignment horizontal="center" wrapText="1"/>
      <protection hidden="1"/>
    </xf>
    <xf numFmtId="4" fontId="115" fillId="41" borderId="36" xfId="0" applyNumberFormat="1" applyFont="1" applyFill="1" applyBorder="1" applyAlignment="1" applyProtection="1">
      <alignment horizontal="center" wrapText="1"/>
      <protection hidden="1"/>
    </xf>
    <xf numFmtId="0" fontId="114" fillId="0" borderId="0" xfId="0" applyFont="1" applyAlignment="1" applyProtection="1">
      <alignment horizontal="center"/>
      <protection hidden="1"/>
    </xf>
    <xf numFmtId="4" fontId="32" fillId="0" borderId="13" xfId="0" applyNumberFormat="1" applyFont="1" applyBorder="1" applyAlignment="1" applyProtection="1">
      <alignment horizontal="center"/>
      <protection hidden="1"/>
    </xf>
    <xf numFmtId="4" fontId="32" fillId="0" borderId="14" xfId="0" applyNumberFormat="1" applyFont="1" applyBorder="1" applyAlignment="1" applyProtection="1">
      <alignment horizontal="center"/>
      <protection hidden="1"/>
    </xf>
    <xf numFmtId="4" fontId="0" fillId="0" borderId="13" xfId="0" applyNumberFormat="1" applyBorder="1" applyAlignment="1" applyProtection="1">
      <alignment horizontal="center"/>
      <protection hidden="1"/>
    </xf>
    <xf numFmtId="4" fontId="0" fillId="0" borderId="14" xfId="0" applyNumberFormat="1" applyBorder="1" applyAlignment="1" applyProtection="1">
      <alignment horizontal="center"/>
      <protection hidden="1"/>
    </xf>
    <xf numFmtId="4" fontId="50" fillId="0" borderId="13" xfId="0" applyNumberFormat="1" applyFont="1" applyBorder="1" applyAlignment="1" applyProtection="1">
      <alignment horizontal="center"/>
      <protection hidden="1"/>
    </xf>
    <xf numFmtId="4" fontId="50" fillId="0" borderId="14" xfId="0" applyNumberFormat="1" applyFont="1" applyBorder="1" applyAlignment="1" applyProtection="1">
      <alignment horizontal="center"/>
      <protection hidden="1"/>
    </xf>
    <xf numFmtId="4" fontId="113" fillId="0" borderId="13" xfId="0" applyNumberFormat="1" applyFont="1" applyBorder="1" applyAlignment="1" applyProtection="1">
      <alignment horizontal="center"/>
      <protection hidden="1"/>
    </xf>
    <xf numFmtId="4" fontId="113" fillId="0" borderId="14" xfId="0" applyNumberFormat="1" applyFont="1" applyBorder="1" applyAlignment="1" applyProtection="1">
      <alignment horizontal="center"/>
      <protection hidden="1"/>
    </xf>
    <xf numFmtId="0" fontId="116" fillId="0" borderId="0" xfId="0" applyFont="1" applyAlignment="1" applyProtection="1">
      <alignment/>
      <protection locked="0"/>
    </xf>
    <xf numFmtId="44" fontId="116" fillId="0" borderId="0" xfId="0" applyNumberFormat="1" applyFont="1" applyAlignment="1" applyProtection="1">
      <alignment/>
      <protection locked="0"/>
    </xf>
    <xf numFmtId="0" fontId="117" fillId="39" borderId="41" xfId="0" applyFont="1" applyFill="1" applyBorder="1" applyAlignment="1" applyProtection="1">
      <alignment horizontal="center"/>
      <protection hidden="1"/>
    </xf>
    <xf numFmtId="4" fontId="118" fillId="0" borderId="42" xfId="0" applyNumberFormat="1" applyFont="1" applyBorder="1" applyAlignment="1" applyProtection="1">
      <alignment horizontal="center" wrapText="1"/>
      <protection hidden="1"/>
    </xf>
    <xf numFmtId="4" fontId="118" fillId="0" borderId="43" xfId="0" applyNumberFormat="1" applyFont="1" applyBorder="1" applyAlignment="1" applyProtection="1">
      <alignment horizontal="center" wrapText="1"/>
      <protection hidden="1"/>
    </xf>
    <xf numFmtId="4" fontId="103" fillId="38" borderId="44" xfId="0" applyNumberFormat="1" applyFont="1" applyFill="1" applyBorder="1" applyAlignment="1" applyProtection="1">
      <alignment horizontal="center"/>
      <protection hidden="1"/>
    </xf>
    <xf numFmtId="4" fontId="103" fillId="38" borderId="36" xfId="0" applyNumberFormat="1" applyFont="1" applyFill="1" applyBorder="1" applyAlignment="1" applyProtection="1">
      <alignment horizontal="center"/>
      <protection hidden="1"/>
    </xf>
    <xf numFmtId="0" fontId="2" fillId="32" borderId="21" xfId="57" applyFont="1" applyFill="1" applyBorder="1" applyAlignment="1" applyProtection="1">
      <alignment horizontal="left"/>
      <protection hidden="1"/>
    </xf>
    <xf numFmtId="0" fontId="2" fillId="32" borderId="45" xfId="57" applyFont="1" applyFill="1" applyBorder="1" applyAlignment="1" applyProtection="1">
      <alignment horizontal="left"/>
      <protection hidden="1"/>
    </xf>
    <xf numFmtId="0" fontId="2" fillId="32" borderId="46" xfId="57" applyFont="1" applyFill="1" applyBorder="1" applyAlignment="1" applyProtection="1">
      <alignment horizontal="left"/>
      <protection hidden="1"/>
    </xf>
    <xf numFmtId="0" fontId="103" fillId="32" borderId="15" xfId="57" applyFont="1" applyFill="1" applyBorder="1" applyAlignment="1" applyProtection="1">
      <alignment horizontal="right"/>
      <protection hidden="1"/>
    </xf>
    <xf numFmtId="0" fontId="103" fillId="32" borderId="16" xfId="57" applyFont="1" applyFill="1" applyBorder="1" applyAlignment="1" applyProtection="1">
      <alignment horizontal="right"/>
      <protection hidden="1"/>
    </xf>
    <xf numFmtId="0" fontId="103" fillId="32" borderId="47" xfId="57" applyFont="1" applyFill="1" applyBorder="1" applyAlignment="1" applyProtection="1">
      <alignment horizontal="right"/>
      <protection hidden="1"/>
    </xf>
    <xf numFmtId="0" fontId="7" fillId="42" borderId="29" xfId="0" applyFont="1" applyFill="1" applyBorder="1" applyAlignment="1" applyProtection="1">
      <alignment horizontal="center"/>
      <protection hidden="1"/>
    </xf>
    <xf numFmtId="0" fontId="7" fillId="42" borderId="30" xfId="0" applyFont="1" applyFill="1" applyBorder="1" applyAlignment="1" applyProtection="1">
      <alignment horizontal="center"/>
      <protection hidden="1"/>
    </xf>
    <xf numFmtId="0" fontId="7" fillId="42" borderId="31" xfId="0" applyFont="1" applyFill="1" applyBorder="1" applyAlignment="1" applyProtection="1">
      <alignment horizontal="center"/>
      <protection hidden="1"/>
    </xf>
    <xf numFmtId="0" fontId="5" fillId="0" borderId="48" xfId="57" applyFont="1" applyFill="1" applyBorder="1" applyAlignment="1" applyProtection="1">
      <alignment horizontal="right"/>
      <protection hidden="1"/>
    </xf>
    <xf numFmtId="0" fontId="5" fillId="0" borderId="27" xfId="57" applyFont="1" applyFill="1" applyBorder="1" applyAlignment="1" applyProtection="1">
      <alignment horizontal="right"/>
      <protection hidden="1"/>
    </xf>
    <xf numFmtId="0" fontId="1" fillId="0" borderId="21" xfId="57" applyFont="1" applyFill="1" applyBorder="1" applyAlignment="1" applyProtection="1">
      <alignment horizontal="left"/>
      <protection hidden="1"/>
    </xf>
    <xf numFmtId="0" fontId="1" fillId="0" borderId="45" xfId="57" applyFont="1" applyFill="1" applyBorder="1" applyAlignment="1" applyProtection="1">
      <alignment horizontal="left"/>
      <protection hidden="1"/>
    </xf>
    <xf numFmtId="0" fontId="1" fillId="0" borderId="46" xfId="57" applyFont="1" applyFill="1" applyBorder="1" applyAlignment="1" applyProtection="1">
      <alignment horizontal="left"/>
      <protection hidden="1"/>
    </xf>
    <xf numFmtId="0" fontId="7" fillId="42" borderId="33" xfId="0" applyFont="1" applyFill="1" applyBorder="1" applyAlignment="1" applyProtection="1">
      <alignment horizontal="center"/>
      <protection hidden="1"/>
    </xf>
    <xf numFmtId="0" fontId="7" fillId="42" borderId="34" xfId="0" applyFont="1" applyFill="1" applyBorder="1" applyAlignment="1" applyProtection="1">
      <alignment horizontal="center"/>
      <protection hidden="1"/>
    </xf>
    <xf numFmtId="0" fontId="7" fillId="42" borderId="35" xfId="0" applyFont="1" applyFill="1" applyBorder="1" applyAlignment="1" applyProtection="1">
      <alignment horizontal="center"/>
      <protection hidden="1"/>
    </xf>
    <xf numFmtId="0" fontId="2" fillId="43" borderId="42" xfId="0" applyFont="1" applyFill="1" applyBorder="1" applyAlignment="1" applyProtection="1">
      <alignment horizontal="center"/>
      <protection hidden="1"/>
    </xf>
    <xf numFmtId="0" fontId="2" fillId="43" borderId="49" xfId="0" applyFont="1" applyFill="1" applyBorder="1" applyAlignment="1" applyProtection="1">
      <alignment horizontal="center"/>
      <protection hidden="1"/>
    </xf>
    <xf numFmtId="0" fontId="2" fillId="36" borderId="42" xfId="0" applyFont="1" applyFill="1" applyBorder="1" applyAlignment="1" applyProtection="1">
      <alignment horizontal="center"/>
      <protection hidden="1"/>
    </xf>
    <xf numFmtId="0" fontId="2" fillId="36" borderId="49" xfId="0" applyFont="1" applyFill="1" applyBorder="1" applyAlignment="1" applyProtection="1">
      <alignment horizontal="center"/>
      <protection hidden="1"/>
    </xf>
    <xf numFmtId="0" fontId="2" fillId="36" borderId="43" xfId="0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center"/>
      <protection hidden="1"/>
    </xf>
    <xf numFmtId="0" fontId="2" fillId="4" borderId="49" xfId="0" applyFont="1" applyFill="1" applyBorder="1" applyAlignment="1" applyProtection="1">
      <alignment horizontal="center"/>
      <protection hidden="1"/>
    </xf>
    <xf numFmtId="0" fontId="2" fillId="4" borderId="43" xfId="0" applyFont="1" applyFill="1" applyBorder="1" applyAlignment="1" applyProtection="1">
      <alignment horizontal="center"/>
      <protection hidden="1"/>
    </xf>
    <xf numFmtId="0" fontId="5" fillId="32" borderId="15" xfId="57" applyFont="1" applyFill="1" applyBorder="1" applyAlignment="1" applyProtection="1">
      <alignment horizontal="right"/>
      <protection hidden="1"/>
    </xf>
    <xf numFmtId="0" fontId="5" fillId="32" borderId="16" xfId="57" applyFont="1" applyFill="1" applyBorder="1" applyAlignment="1" applyProtection="1">
      <alignment horizontal="right"/>
      <protection hidden="1"/>
    </xf>
    <xf numFmtId="0" fontId="5" fillId="32" borderId="47" xfId="57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32" borderId="50" xfId="57" applyFont="1" applyFill="1" applyBorder="1" applyAlignment="1" applyProtection="1">
      <alignment horizontal="left"/>
      <protection hidden="1"/>
    </xf>
    <xf numFmtId="0" fontId="2" fillId="32" borderId="51" xfId="57" applyFont="1" applyFill="1" applyBorder="1" applyAlignment="1" applyProtection="1">
      <alignment horizontal="left"/>
      <protection hidden="1"/>
    </xf>
    <xf numFmtId="0" fontId="2" fillId="32" borderId="52" xfId="57" applyFont="1" applyFill="1" applyBorder="1" applyAlignment="1" applyProtection="1">
      <alignment horizontal="left"/>
      <protection hidden="1"/>
    </xf>
    <xf numFmtId="0" fontId="2" fillId="10" borderId="42" xfId="0" applyFont="1" applyFill="1" applyBorder="1" applyAlignment="1" applyProtection="1">
      <alignment horizontal="center"/>
      <protection hidden="1"/>
    </xf>
    <xf numFmtId="0" fontId="2" fillId="10" borderId="49" xfId="0" applyFont="1" applyFill="1" applyBorder="1" applyAlignment="1" applyProtection="1">
      <alignment horizontal="center"/>
      <protection hidden="1"/>
    </xf>
    <xf numFmtId="0" fontId="2" fillId="10" borderId="43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5" borderId="42" xfId="0" applyFont="1" applyFill="1" applyBorder="1" applyAlignment="1" applyProtection="1">
      <alignment horizontal="center"/>
      <protection hidden="1"/>
    </xf>
    <xf numFmtId="0" fontId="2" fillId="5" borderId="49" xfId="0" applyFont="1" applyFill="1" applyBorder="1" applyAlignment="1" applyProtection="1">
      <alignment horizontal="center"/>
      <protection hidden="1"/>
    </xf>
    <xf numFmtId="0" fontId="2" fillId="5" borderId="43" xfId="0" applyFont="1" applyFill="1" applyBorder="1" applyAlignment="1" applyProtection="1">
      <alignment horizontal="center"/>
      <protection hidden="1"/>
    </xf>
    <xf numFmtId="0" fontId="2" fillId="44" borderId="42" xfId="0" applyFont="1" applyFill="1" applyBorder="1" applyAlignment="1" applyProtection="1">
      <alignment horizontal="center"/>
      <protection hidden="1"/>
    </xf>
    <xf numFmtId="0" fontId="2" fillId="44" borderId="49" xfId="0" applyFont="1" applyFill="1" applyBorder="1" applyAlignment="1" applyProtection="1">
      <alignment horizontal="center"/>
      <protection hidden="1"/>
    </xf>
    <xf numFmtId="0" fontId="2" fillId="44" borderId="43" xfId="0" applyFont="1" applyFill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>
      <alignment vertical="center"/>
    </xf>
    <xf numFmtId="0" fontId="7" fillId="4" borderId="42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16" fillId="0" borderId="20" xfId="0" applyFont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3" fontId="23" fillId="34" borderId="20" xfId="0" applyNumberFormat="1" applyFont="1" applyFill="1" applyBorder="1" applyAlignment="1" applyProtection="1">
      <alignment horizontal="center" vertical="center"/>
      <protection locked="0"/>
    </xf>
    <xf numFmtId="3" fontId="17" fillId="34" borderId="20" xfId="0" applyNumberFormat="1" applyFont="1" applyFill="1" applyBorder="1" applyAlignment="1">
      <alignment horizontal="center" vertical="center"/>
    </xf>
    <xf numFmtId="0" fontId="26" fillId="0" borderId="20" xfId="0" applyFont="1" applyBorder="1" applyAlignment="1" applyProtection="1">
      <alignment vertical="center" wrapText="1"/>
      <protection/>
    </xf>
    <xf numFmtId="0" fontId="26" fillId="0" borderId="20" xfId="0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horizontal="center"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>
      <alignment vertical="center"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/>
      <protection/>
    </xf>
    <xf numFmtId="4" fontId="19" fillId="0" borderId="20" xfId="0" applyNumberFormat="1" applyFont="1" applyBorder="1" applyAlignment="1" applyProtection="1">
      <alignment horizontal="center" vertical="center"/>
      <protection/>
    </xf>
    <xf numFmtId="4" fontId="16" fillId="0" borderId="20" xfId="0" applyNumberFormat="1" applyFont="1" applyBorder="1" applyAlignment="1" applyProtection="1">
      <alignment horizontal="center" vertical="center"/>
      <protection/>
    </xf>
    <xf numFmtId="4" fontId="18" fillId="0" borderId="20" xfId="0" applyNumberFormat="1" applyFont="1" applyBorder="1" applyAlignment="1" applyProtection="1">
      <alignment vertical="center"/>
      <protection/>
    </xf>
    <xf numFmtId="4" fontId="13" fillId="0" borderId="20" xfId="0" applyNumberFormat="1" applyFont="1" applyBorder="1" applyAlignment="1">
      <alignment vertical="center"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/>
      <protection/>
    </xf>
    <xf numFmtId="4" fontId="18" fillId="0" borderId="20" xfId="0" applyNumberFormat="1" applyFont="1" applyBorder="1" applyAlignment="1">
      <alignment vertical="center"/>
    </xf>
    <xf numFmtId="3" fontId="21" fillId="0" borderId="20" xfId="0" applyNumberFormat="1" applyFont="1" applyBorder="1" applyAlignment="1" applyProtection="1">
      <alignment horizontal="center" vertical="center"/>
      <protection/>
    </xf>
    <xf numFmtId="3" fontId="13" fillId="0" borderId="20" xfId="0" applyNumberFormat="1" applyFont="1" applyBorder="1" applyAlignment="1" applyProtection="1">
      <alignment horizontal="center" vertical="center"/>
      <protection/>
    </xf>
    <xf numFmtId="4" fontId="15" fillId="0" borderId="20" xfId="0" applyNumberFormat="1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/>
      <protection/>
    </xf>
    <xf numFmtId="3" fontId="15" fillId="0" borderId="20" xfId="0" applyNumberFormat="1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4" fontId="14" fillId="0" borderId="20" xfId="0" applyNumberFormat="1" applyFont="1" applyBorder="1" applyAlignment="1" applyProtection="1">
      <alignment vertical="center"/>
      <protection/>
    </xf>
    <xf numFmtId="4" fontId="15" fillId="0" borderId="20" xfId="0" applyNumberFormat="1" applyFont="1" applyBorder="1" applyAlignment="1">
      <alignment vertical="center"/>
    </xf>
    <xf numFmtId="4" fontId="16" fillId="0" borderId="20" xfId="0" applyNumberFormat="1" applyFont="1" applyBorder="1" applyAlignment="1" applyProtection="1">
      <alignment horizontal="center" vertical="center" wrapText="1"/>
      <protection locked="0"/>
    </xf>
    <xf numFmtId="4" fontId="13" fillId="0" borderId="20" xfId="0" applyNumberFormat="1" applyFont="1" applyBorder="1" applyAlignment="1" applyProtection="1">
      <alignment horizontal="center" vertical="center"/>
      <protection locked="0"/>
    </xf>
    <xf numFmtId="4" fontId="27" fillId="0" borderId="20" xfId="44" applyNumberFormat="1" applyFont="1" applyBorder="1" applyAlignment="1" applyProtection="1">
      <alignment vertical="center"/>
      <protection/>
    </xf>
    <xf numFmtId="0" fontId="7" fillId="10" borderId="53" xfId="0" applyFont="1" applyFill="1" applyBorder="1" applyAlignment="1" applyProtection="1">
      <alignment horizontal="center" vertical="center"/>
      <protection/>
    </xf>
    <xf numFmtId="0" fontId="7" fillId="10" borderId="54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justify" vertical="justify" wrapText="1"/>
      <protection/>
    </xf>
    <xf numFmtId="0" fontId="13" fillId="0" borderId="20" xfId="0" applyFont="1" applyBorder="1" applyAlignment="1">
      <alignment horizontal="justify" vertical="justify" wrapText="1"/>
    </xf>
    <xf numFmtId="1" fontId="29" fillId="34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justify" vertical="center" wrapText="1"/>
      <protection/>
    </xf>
    <xf numFmtId="0" fontId="16" fillId="0" borderId="20" xfId="0" applyFont="1" applyBorder="1" applyAlignment="1" applyProtection="1">
      <alignment horizontal="justify" vertical="center" wrapText="1"/>
      <protection/>
    </xf>
    <xf numFmtId="0" fontId="16" fillId="0" borderId="20" xfId="0" applyFont="1" applyBorder="1" applyAlignment="1" applyProtection="1">
      <alignment horizontal="justify" wrapText="1"/>
      <protection/>
    </xf>
    <xf numFmtId="1" fontId="30" fillId="34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vertical="center" wrapText="1"/>
      <protection/>
    </xf>
    <xf numFmtId="3" fontId="29" fillId="34" borderId="20" xfId="0" applyNumberFormat="1" applyFont="1" applyFill="1" applyBorder="1" applyAlignment="1" applyProtection="1">
      <alignment horizontal="center" vertical="center"/>
      <protection locked="0"/>
    </xf>
    <xf numFmtId="0" fontId="29" fillId="34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/>
      <protection/>
    </xf>
    <xf numFmtId="0" fontId="11" fillId="0" borderId="20" xfId="0" applyFont="1" applyBorder="1" applyAlignment="1">
      <alignment wrapText="1"/>
    </xf>
    <xf numFmtId="0" fontId="13" fillId="0" borderId="20" xfId="0" applyFont="1" applyBorder="1" applyAlignment="1">
      <alignment/>
    </xf>
    <xf numFmtId="0" fontId="116" fillId="0" borderId="13" xfId="0" applyFont="1" applyBorder="1" applyAlignment="1" applyProtection="1">
      <alignment horizontal="center"/>
      <protection locked="0"/>
    </xf>
    <xf numFmtId="0" fontId="116" fillId="0" borderId="0" xfId="0" applyFont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09" fillId="0" borderId="0" xfId="0" applyFont="1" applyAlignment="1" applyProtection="1">
      <alignment horizontal="center"/>
      <protection locked="0"/>
    </xf>
    <xf numFmtId="0" fontId="16" fillId="35" borderId="25" xfId="0" applyFont="1" applyFill="1" applyBorder="1" applyAlignment="1" applyProtection="1">
      <alignment horizontal="left" wrapText="1"/>
      <protection/>
    </xf>
    <xf numFmtId="0" fontId="16" fillId="35" borderId="11" xfId="0" applyFont="1" applyFill="1" applyBorder="1" applyAlignment="1" applyProtection="1">
      <alignment horizontal="left" wrapText="1"/>
      <protection/>
    </xf>
    <xf numFmtId="0" fontId="16" fillId="35" borderId="19" xfId="0" applyFont="1" applyFill="1" applyBorder="1" applyAlignment="1" applyProtection="1">
      <alignment horizontal="left" wrapText="1"/>
      <protection/>
    </xf>
    <xf numFmtId="44" fontId="16" fillId="35" borderId="25" xfId="0" applyNumberFormat="1" applyFont="1" applyFill="1" applyBorder="1" applyAlignment="1" applyProtection="1">
      <alignment horizontal="center"/>
      <protection locked="0"/>
    </xf>
    <xf numFmtId="44" fontId="16" fillId="35" borderId="19" xfId="0" applyNumberFormat="1" applyFont="1" applyFill="1" applyBorder="1" applyAlignment="1" applyProtection="1">
      <alignment horizontal="center"/>
      <protection locked="0"/>
    </xf>
    <xf numFmtId="44" fontId="16" fillId="35" borderId="32" xfId="0" applyNumberFormat="1" applyFont="1" applyFill="1" applyBorder="1" applyAlignment="1" applyProtection="1">
      <alignment horizontal="center"/>
      <protection locked="0"/>
    </xf>
    <xf numFmtId="44" fontId="16" fillId="35" borderId="18" xfId="0" applyNumberFormat="1" applyFont="1" applyFill="1" applyBorder="1" applyAlignment="1" applyProtection="1">
      <alignment horizontal="center"/>
      <protection locked="0"/>
    </xf>
    <xf numFmtId="0" fontId="110" fillId="0" borderId="41" xfId="0" applyFont="1" applyBorder="1" applyAlignment="1" applyProtection="1">
      <alignment horizontal="center"/>
      <protection locked="0"/>
    </xf>
    <xf numFmtId="0" fontId="110" fillId="0" borderId="44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center"/>
      <protection locked="0"/>
    </xf>
    <xf numFmtId="44" fontId="16" fillId="35" borderId="24" xfId="0" applyNumberFormat="1" applyFont="1" applyFill="1" applyBorder="1" applyAlignment="1" applyProtection="1">
      <alignment horizontal="center"/>
      <protection locked="0"/>
    </xf>
    <xf numFmtId="44" fontId="16" fillId="35" borderId="23" xfId="0" applyNumberFormat="1" applyFont="1" applyFill="1" applyBorder="1" applyAlignment="1" applyProtection="1">
      <alignment horizontal="center"/>
      <protection locked="0"/>
    </xf>
    <xf numFmtId="0" fontId="109" fillId="0" borderId="50" xfId="0" applyFont="1" applyBorder="1" applyAlignment="1" applyProtection="1">
      <alignment horizontal="left"/>
      <protection locked="0"/>
    </xf>
    <xf numFmtId="0" fontId="109" fillId="0" borderId="51" xfId="0" applyFont="1" applyBorder="1" applyAlignment="1" applyProtection="1">
      <alignment horizontal="left"/>
      <protection locked="0"/>
    </xf>
    <xf numFmtId="0" fontId="109" fillId="0" borderId="52" xfId="0" applyFont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right"/>
      <protection locked="0"/>
    </xf>
    <xf numFmtId="0" fontId="19" fillId="0" borderId="16" xfId="0" applyFont="1" applyBorder="1" applyAlignment="1" applyProtection="1">
      <alignment horizontal="right"/>
      <protection locked="0"/>
    </xf>
    <xf numFmtId="0" fontId="19" fillId="0" borderId="47" xfId="0" applyFont="1" applyBorder="1" applyAlignment="1" applyProtection="1">
      <alignment horizontal="right"/>
      <protection locked="0"/>
    </xf>
    <xf numFmtId="0" fontId="19" fillId="45" borderId="42" xfId="0" applyFont="1" applyFill="1" applyBorder="1" applyAlignment="1" applyProtection="1">
      <alignment horizontal="center"/>
      <protection locked="0"/>
    </xf>
    <xf numFmtId="0" fontId="19" fillId="45" borderId="49" xfId="0" applyFont="1" applyFill="1" applyBorder="1" applyAlignment="1" applyProtection="1">
      <alignment horizontal="center"/>
      <protection locked="0"/>
    </xf>
    <xf numFmtId="0" fontId="19" fillId="45" borderId="43" xfId="0" applyFont="1" applyFill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09" fillId="0" borderId="45" xfId="0" applyFont="1" applyBorder="1" applyAlignment="1" applyProtection="1">
      <alignment horizontal="left"/>
      <protection locked="0"/>
    </xf>
    <xf numFmtId="0" fontId="109" fillId="0" borderId="46" xfId="0" applyFont="1" applyBorder="1" applyAlignment="1" applyProtection="1">
      <alignment horizontal="left"/>
      <protection locked="0"/>
    </xf>
    <xf numFmtId="0" fontId="16" fillId="0" borderId="50" xfId="0" applyFont="1" applyBorder="1" applyAlignment="1" applyProtection="1">
      <alignment horizontal="left"/>
      <protection locked="0"/>
    </xf>
    <xf numFmtId="0" fontId="19" fillId="0" borderId="32" xfId="0" applyFont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 horizontal="right"/>
      <protection locked="0"/>
    </xf>
    <xf numFmtId="0" fontId="109" fillId="0" borderId="21" xfId="0" applyFont="1" applyBorder="1" applyAlignment="1" applyProtection="1">
      <alignment horizontal="left"/>
      <protection locked="0"/>
    </xf>
    <xf numFmtId="0" fontId="109" fillId="0" borderId="56" xfId="0" applyFont="1" applyBorder="1" applyAlignment="1" applyProtection="1">
      <alignment horizontal="left"/>
      <protection locked="0"/>
    </xf>
    <xf numFmtId="0" fontId="109" fillId="0" borderId="57" xfId="0" applyFont="1" applyBorder="1" applyAlignment="1" applyProtection="1">
      <alignment horizontal="left"/>
      <protection locked="0"/>
    </xf>
    <xf numFmtId="0" fontId="109" fillId="0" borderId="58" xfId="0" applyFont="1" applyBorder="1" applyAlignment="1" applyProtection="1">
      <alignment horizontal="left"/>
      <protection locked="0"/>
    </xf>
    <xf numFmtId="0" fontId="39" fillId="45" borderId="42" xfId="0" applyFont="1" applyFill="1" applyBorder="1" applyAlignment="1" applyProtection="1">
      <alignment horizontal="center"/>
      <protection locked="0"/>
    </xf>
    <xf numFmtId="0" fontId="39" fillId="45" borderId="49" xfId="0" applyFont="1" applyFill="1" applyBorder="1" applyAlignment="1" applyProtection="1">
      <alignment horizontal="center"/>
      <protection locked="0"/>
    </xf>
    <xf numFmtId="0" fontId="39" fillId="45" borderId="43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17" fontId="41" fillId="0" borderId="0" xfId="0" applyNumberFormat="1" applyFont="1" applyAlignment="1" applyProtection="1">
      <alignment horizontal="center"/>
      <protection locked="0"/>
    </xf>
    <xf numFmtId="0" fontId="84" fillId="34" borderId="29" xfId="0" applyFont="1" applyFill="1" applyBorder="1" applyAlignment="1" applyProtection="1">
      <alignment/>
      <protection/>
    </xf>
    <xf numFmtId="0" fontId="84" fillId="34" borderId="31" xfId="0" applyFont="1" applyFill="1" applyBorder="1" applyAlignment="1" applyProtection="1">
      <alignment/>
      <protection/>
    </xf>
    <xf numFmtId="0" fontId="86" fillId="34" borderId="33" xfId="36" applyFont="1" applyFill="1" applyBorder="1" applyAlignment="1" applyProtection="1">
      <alignment/>
      <protection/>
    </xf>
    <xf numFmtId="0" fontId="47" fillId="34" borderId="35" xfId="0" applyFont="1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auto="1"/>
      </font>
    </dxf>
    <dxf>
      <font>
        <color indexed="8"/>
      </font>
    </dxf>
    <dxf>
      <font>
        <color rgb="FF00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32</xdr:row>
      <xdr:rowOff>95250</xdr:rowOff>
    </xdr:from>
    <xdr:to>
      <xdr:col>7</xdr:col>
      <xdr:colOff>600075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>
          <a:off x="3190875" y="57245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809625</xdr:colOff>
      <xdr:row>37</xdr:row>
      <xdr:rowOff>66675</xdr:rowOff>
    </xdr:from>
    <xdr:to>
      <xdr:col>7</xdr:col>
      <xdr:colOff>485775</xdr:colOff>
      <xdr:row>37</xdr:row>
      <xdr:rowOff>66675</xdr:rowOff>
    </xdr:to>
    <xdr:sp>
      <xdr:nvSpPr>
        <xdr:cNvPr id="2" name="Line 2"/>
        <xdr:cNvSpPr>
          <a:spLocks/>
        </xdr:cNvSpPr>
      </xdr:nvSpPr>
      <xdr:spPr>
        <a:xfrm>
          <a:off x="4933950" y="6486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19050</xdr:rowOff>
    </xdr:from>
    <xdr:to>
      <xdr:col>5</xdr:col>
      <xdr:colOff>219075</xdr:colOff>
      <xdr:row>0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905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odurantescuola.i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37.8515625" style="1" customWidth="1"/>
    <col min="2" max="2" width="8.28125" style="1" customWidth="1"/>
    <col min="3" max="4" width="14.7109375" style="3" customWidth="1"/>
    <col min="5" max="5" width="16.7109375" style="1" customWidth="1"/>
    <col min="6" max="6" width="13.7109375" style="1" customWidth="1"/>
    <col min="7" max="7" width="9.28125" style="166" customWidth="1"/>
    <col min="8" max="8" width="9.57421875" style="166" customWidth="1"/>
    <col min="9" max="9" width="8.57421875" style="175" customWidth="1"/>
    <col min="10" max="16384" width="9.140625" style="1" customWidth="1"/>
  </cols>
  <sheetData>
    <row r="1" spans="1:6" ht="19.5" customHeight="1">
      <c r="A1" s="210" t="s">
        <v>88</v>
      </c>
      <c r="B1" s="211"/>
      <c r="C1" s="211"/>
      <c r="D1" s="211"/>
      <c r="E1" s="211"/>
      <c r="F1" s="212"/>
    </row>
    <row r="2" spans="1:6" ht="18.75" customHeight="1" thickBot="1">
      <c r="A2" s="218" t="s">
        <v>90</v>
      </c>
      <c r="B2" s="219"/>
      <c r="C2" s="219"/>
      <c r="D2" s="219"/>
      <c r="E2" s="219"/>
      <c r="F2" s="220"/>
    </row>
    <row r="3" spans="1:9" s="2" customFormat="1" ht="48.75" customHeight="1" thickBot="1">
      <c r="A3" s="232" t="s">
        <v>42</v>
      </c>
      <c r="B3" s="232"/>
      <c r="C3" s="232"/>
      <c r="D3" s="232"/>
      <c r="E3" s="232"/>
      <c r="F3" s="232"/>
      <c r="G3" s="200" t="s">
        <v>130</v>
      </c>
      <c r="H3" s="201"/>
      <c r="I3" s="176"/>
    </row>
    <row r="4" spans="1:9" ht="31.5" customHeight="1" thickBot="1">
      <c r="A4" s="221" t="s">
        <v>89</v>
      </c>
      <c r="B4" s="222"/>
      <c r="C4" s="222"/>
      <c r="D4" s="222"/>
      <c r="E4" s="222"/>
      <c r="F4" s="222"/>
      <c r="G4" s="180" t="s">
        <v>121</v>
      </c>
      <c r="H4" s="181" t="s">
        <v>122</v>
      </c>
      <c r="I4" s="188" t="s">
        <v>123</v>
      </c>
    </row>
    <row r="5" spans="1:9" s="45" customFormat="1" ht="15">
      <c r="A5" s="47"/>
      <c r="B5" s="48" t="s">
        <v>0</v>
      </c>
      <c r="C5" s="49" t="s">
        <v>5</v>
      </c>
      <c r="D5" s="49" t="s">
        <v>10</v>
      </c>
      <c r="E5" s="50" t="s">
        <v>9</v>
      </c>
      <c r="F5" s="51" t="s">
        <v>8</v>
      </c>
      <c r="G5" s="189"/>
      <c r="H5" s="190"/>
      <c r="I5" s="177"/>
    </row>
    <row r="6" spans="1:8" ht="15">
      <c r="A6" s="32" t="s">
        <v>1</v>
      </c>
      <c r="B6" s="64">
        <v>3</v>
      </c>
      <c r="C6" s="46">
        <v>2495.29</v>
      </c>
      <c r="D6" s="46">
        <f>C6*B6</f>
        <v>7485.87</v>
      </c>
      <c r="E6" s="18">
        <f>D6/132.7*100</f>
        <v>5641.198191409194</v>
      </c>
      <c r="F6" s="35">
        <f>D6-E6</f>
        <v>1844.671808590806</v>
      </c>
      <c r="G6" s="191"/>
      <c r="H6" s="192"/>
    </row>
    <row r="7" spans="1:8" ht="15">
      <c r="A7" s="31" t="s">
        <v>38</v>
      </c>
      <c r="B7" s="64">
        <v>110</v>
      </c>
      <c r="C7" s="46">
        <v>354.8</v>
      </c>
      <c r="D7" s="46">
        <f>C7*B7</f>
        <v>39028</v>
      </c>
      <c r="E7" s="18">
        <f>D7/132.7*100</f>
        <v>29410.700828937457</v>
      </c>
      <c r="F7" s="35">
        <f>+D7-E7</f>
        <v>9617.299171062543</v>
      </c>
      <c r="G7" s="191"/>
      <c r="H7" s="192"/>
    </row>
    <row r="8" spans="1:8" ht="15">
      <c r="A8" s="32" t="s">
        <v>45</v>
      </c>
      <c r="B8" s="65">
        <v>0</v>
      </c>
      <c r="C8" s="46">
        <v>413.55</v>
      </c>
      <c r="D8" s="46">
        <f>C8*B8</f>
        <v>0</v>
      </c>
      <c r="E8" s="18">
        <f>D8/132.7*100</f>
        <v>0</v>
      </c>
      <c r="F8" s="35">
        <f>D8-E8</f>
        <v>0</v>
      </c>
      <c r="G8" s="191"/>
      <c r="H8" s="192"/>
    </row>
    <row r="9" spans="1:8" ht="15.75" thickBot="1">
      <c r="A9" s="76" t="s">
        <v>46</v>
      </c>
      <c r="B9" s="65">
        <v>0</v>
      </c>
      <c r="C9" s="46">
        <v>0</v>
      </c>
      <c r="D9" s="46">
        <f>+C9*B9</f>
        <v>0</v>
      </c>
      <c r="E9" s="18">
        <f>+D9/1.327</f>
        <v>0</v>
      </c>
      <c r="F9" s="35">
        <f>+D9-E9</f>
        <v>0</v>
      </c>
      <c r="G9" s="191"/>
      <c r="H9" s="192"/>
    </row>
    <row r="10" spans="1:9" ht="15.75" thickBot="1">
      <c r="A10" s="33"/>
      <c r="B10" s="16"/>
      <c r="C10" s="95" t="s">
        <v>7</v>
      </c>
      <c r="D10" s="96">
        <f>SUM(D6:D9)</f>
        <v>46513.87</v>
      </c>
      <c r="E10" s="96">
        <f>SUM(E6:E9)</f>
        <v>35051.89902034665</v>
      </c>
      <c r="F10" s="170">
        <f>SUM(F6:F9)</f>
        <v>11461.97097965335</v>
      </c>
      <c r="G10" s="172">
        <f>E10/12*4</f>
        <v>11683.96634011555</v>
      </c>
      <c r="H10" s="173">
        <f>E10/12*8</f>
        <v>23367.9326802311</v>
      </c>
      <c r="I10" s="178">
        <f>G10+H10</f>
        <v>35051.89902034665</v>
      </c>
    </row>
    <row r="11" spans="1:6" ht="15">
      <c r="A11" s="31"/>
      <c r="B11" s="13"/>
      <c r="C11" s="12"/>
      <c r="D11" s="12"/>
      <c r="E11" s="15"/>
      <c r="F11" s="34"/>
    </row>
    <row r="12" spans="1:6" ht="15">
      <c r="A12" s="233" t="s">
        <v>95</v>
      </c>
      <c r="B12" s="234"/>
      <c r="C12" s="235"/>
      <c r="D12" s="56">
        <f>E12+F12</f>
        <v>778.2191500000001</v>
      </c>
      <c r="E12" s="66">
        <v>586.45</v>
      </c>
      <c r="F12" s="35">
        <f>E12*32.7/100</f>
        <v>191.76915000000005</v>
      </c>
    </row>
    <row r="13" spans="1:6" ht="6" customHeight="1">
      <c r="A13" s="31"/>
      <c r="B13" s="13"/>
      <c r="C13" s="12"/>
      <c r="D13" s="57"/>
      <c r="E13" s="17"/>
      <c r="F13" s="22"/>
    </row>
    <row r="14" spans="1:6" ht="6.75" customHeight="1">
      <c r="A14" s="31"/>
      <c r="B14" s="13"/>
      <c r="C14" s="12"/>
      <c r="D14" s="12"/>
      <c r="E14" s="19"/>
      <c r="F14" s="36"/>
    </row>
    <row r="15" spans="1:6" ht="15.75" thickBot="1">
      <c r="A15" s="229" t="s">
        <v>36</v>
      </c>
      <c r="B15" s="230"/>
      <c r="C15" s="231"/>
      <c r="D15" s="37">
        <f>D10+D12</f>
        <v>47292.08915</v>
      </c>
      <c r="E15" s="28">
        <f>E10+E12</f>
        <v>35638.34902034665</v>
      </c>
      <c r="F15" s="29">
        <f>F10+F12</f>
        <v>11653.74012965335</v>
      </c>
    </row>
    <row r="16" spans="1:6" ht="15" customHeight="1" thickBot="1">
      <c r="A16" s="80"/>
      <c r="B16" s="81"/>
      <c r="C16" s="82"/>
      <c r="D16" s="83"/>
      <c r="E16" s="84"/>
      <c r="F16" s="85"/>
    </row>
    <row r="17" spans="1:6" ht="15">
      <c r="A17" s="215" t="s">
        <v>34</v>
      </c>
      <c r="B17" s="216"/>
      <c r="C17" s="217"/>
      <c r="D17" s="86">
        <f>E17+F17</f>
        <v>5254.92</v>
      </c>
      <c r="E17" s="87">
        <f>'INDENNITA'' DI DIREZ. DSGA'!I14</f>
        <v>3960</v>
      </c>
      <c r="F17" s="88">
        <f>E17*32.7/100</f>
        <v>1294.92</v>
      </c>
    </row>
    <row r="18" spans="1:6" ht="15.75" thickBot="1">
      <c r="A18" s="89" t="s">
        <v>35</v>
      </c>
      <c r="B18" s="90"/>
      <c r="C18" s="91"/>
      <c r="D18" s="92">
        <f>E18+F18</f>
        <v>1091.5902</v>
      </c>
      <c r="E18" s="93">
        <f>'INDENNITA'' DI DIREZ. DSGA'!I24</f>
        <v>822.6</v>
      </c>
      <c r="F18" s="94">
        <f>E18*32.7/100</f>
        <v>268.9902</v>
      </c>
    </row>
    <row r="19" spans="1:6" ht="15.75" thickBot="1">
      <c r="A19" s="213" t="s">
        <v>47</v>
      </c>
      <c r="B19" s="214"/>
      <c r="C19" s="214"/>
      <c r="D19" s="77">
        <f>E19+F19</f>
        <v>40945.57895000001</v>
      </c>
      <c r="E19" s="78">
        <f>E15-E17-E18</f>
        <v>30855.74902034665</v>
      </c>
      <c r="F19" s="79">
        <f>E19*32.7/100</f>
        <v>10089.829929653357</v>
      </c>
    </row>
    <row r="20" ht="15.75" thickBot="1"/>
    <row r="21" spans="1:6" ht="15.75" thickBot="1">
      <c r="A21" s="240" t="s">
        <v>37</v>
      </c>
      <c r="B21" s="241"/>
      <c r="C21" s="241"/>
      <c r="D21" s="241"/>
      <c r="E21" s="241"/>
      <c r="F21" s="242"/>
    </row>
    <row r="22" spans="3:4" ht="15.75" thickBot="1">
      <c r="C22" s="1"/>
      <c r="D22" s="1"/>
    </row>
    <row r="23" spans="1:8" ht="30.75" thickBot="1">
      <c r="A23" s="243" t="s">
        <v>91</v>
      </c>
      <c r="B23" s="244"/>
      <c r="C23" s="244"/>
      <c r="D23" s="244"/>
      <c r="E23" s="244"/>
      <c r="F23" s="245"/>
      <c r="G23" s="182" t="s">
        <v>121</v>
      </c>
      <c r="H23" s="183" t="s">
        <v>122</v>
      </c>
    </row>
    <row r="24" spans="1:9" s="45" customFormat="1" ht="15">
      <c r="A24" s="53"/>
      <c r="B24" s="50" t="s">
        <v>0</v>
      </c>
      <c r="C24" s="49" t="s">
        <v>5</v>
      </c>
      <c r="D24" s="49" t="s">
        <v>10</v>
      </c>
      <c r="E24" s="50" t="s">
        <v>9</v>
      </c>
      <c r="F24" s="51" t="s">
        <v>8</v>
      </c>
      <c r="G24" s="193"/>
      <c r="H24" s="194"/>
      <c r="I24" s="177"/>
    </row>
    <row r="25" spans="1:8" ht="15">
      <c r="A25" s="21" t="s">
        <v>6</v>
      </c>
      <c r="B25" s="67">
        <v>1</v>
      </c>
      <c r="C25" s="52">
        <v>1330.6</v>
      </c>
      <c r="D25" s="52">
        <f>B25*C25</f>
        <v>1330.6</v>
      </c>
      <c r="E25" s="18">
        <f>D25/132.7*100</f>
        <v>1002.7128862094951</v>
      </c>
      <c r="F25" s="35">
        <f>D25-E25</f>
        <v>327.8871137905048</v>
      </c>
      <c r="G25" s="195"/>
      <c r="H25" s="196"/>
    </row>
    <row r="26" spans="1:8" ht="15">
      <c r="A26" s="75" t="s">
        <v>2</v>
      </c>
      <c r="B26" s="68">
        <v>1</v>
      </c>
      <c r="C26" s="52">
        <v>643.07</v>
      </c>
      <c r="D26" s="52">
        <f>B26*C26</f>
        <v>643.07</v>
      </c>
      <c r="E26" s="18">
        <f>D26/132.7*100</f>
        <v>484.6043707611154</v>
      </c>
      <c r="F26" s="35">
        <f>D26-E26</f>
        <v>158.46562923888467</v>
      </c>
      <c r="G26" s="195"/>
      <c r="H26" s="196"/>
    </row>
    <row r="27" spans="1:8" ht="15.75" thickBot="1">
      <c r="A27" s="20" t="s">
        <v>3</v>
      </c>
      <c r="B27" s="68">
        <v>86</v>
      </c>
      <c r="C27" s="52">
        <v>40.47</v>
      </c>
      <c r="D27" s="52">
        <f>B27*C27</f>
        <v>3480.42</v>
      </c>
      <c r="E27" s="18">
        <f>D27/132.7*100</f>
        <v>2622.7731725697067</v>
      </c>
      <c r="F27" s="35">
        <f>D27-E27</f>
        <v>857.6468274302933</v>
      </c>
      <c r="G27" s="195"/>
      <c r="H27" s="196"/>
    </row>
    <row r="28" spans="1:9" ht="15.75" thickBot="1">
      <c r="A28" s="23"/>
      <c r="B28" s="24"/>
      <c r="C28" s="27" t="s">
        <v>7</v>
      </c>
      <c r="D28" s="28">
        <f>SUM(D25:D27)</f>
        <v>5454.09</v>
      </c>
      <c r="E28" s="28">
        <f>SUM(E25:E27)+0.01</f>
        <v>4110.100429540317</v>
      </c>
      <c r="F28" s="171">
        <f>SUM(F25:F27)</f>
        <v>1343.999570459683</v>
      </c>
      <c r="G28" s="172">
        <f>E28/12*4</f>
        <v>1370.0334765134392</v>
      </c>
      <c r="H28" s="173">
        <f>E28/12*8</f>
        <v>2740.0669530268783</v>
      </c>
      <c r="I28" s="178">
        <f>G28+H28</f>
        <v>4110.100429540317</v>
      </c>
    </row>
    <row r="29" spans="1:8" ht="15">
      <c r="A29" s="204" t="s">
        <v>96</v>
      </c>
      <c r="B29" s="205"/>
      <c r="C29" s="206"/>
      <c r="D29" s="58">
        <f>E29+F29</f>
        <v>0</v>
      </c>
      <c r="E29" s="69">
        <v>0</v>
      </c>
      <c r="F29" s="59">
        <f>E29*32.7/100</f>
        <v>0</v>
      </c>
      <c r="G29" s="174"/>
      <c r="H29" s="174"/>
    </row>
    <row r="30" spans="1:8" ht="15.75" thickBot="1">
      <c r="A30" s="207" t="s">
        <v>39</v>
      </c>
      <c r="B30" s="208"/>
      <c r="C30" s="209"/>
      <c r="D30" s="60">
        <f>D28+D29</f>
        <v>5454.09</v>
      </c>
      <c r="E30" s="61">
        <f>E28+E29</f>
        <v>4110.100429540317</v>
      </c>
      <c r="F30" s="62">
        <f>F28+F29</f>
        <v>1343.999570459683</v>
      </c>
      <c r="G30" s="174"/>
      <c r="H30" s="174"/>
    </row>
    <row r="31" spans="1:8" ht="15">
      <c r="A31" s="4" t="s">
        <v>48</v>
      </c>
      <c r="B31" s="4"/>
      <c r="C31" s="5"/>
      <c r="D31" s="5"/>
      <c r="G31" s="174"/>
      <c r="H31" s="174"/>
    </row>
    <row r="32" spans="1:8" ht="15">
      <c r="A32" s="239" t="s">
        <v>49</v>
      </c>
      <c r="B32" s="239"/>
      <c r="C32" s="239"/>
      <c r="D32" s="239"/>
      <c r="E32" s="239"/>
      <c r="F32" s="239"/>
      <c r="G32" s="174"/>
      <c r="H32" s="174"/>
    </row>
    <row r="33" spans="1:8" ht="12.75" customHeight="1" thickBot="1">
      <c r="A33" s="4"/>
      <c r="B33" s="4"/>
      <c r="C33" s="5"/>
      <c r="D33" s="5"/>
      <c r="G33" s="174"/>
      <c r="H33" s="174"/>
    </row>
    <row r="34" spans="1:8" ht="30.75" thickBot="1">
      <c r="A34" s="236" t="s">
        <v>92</v>
      </c>
      <c r="B34" s="237"/>
      <c r="C34" s="237"/>
      <c r="D34" s="237"/>
      <c r="E34" s="237"/>
      <c r="F34" s="238"/>
      <c r="G34" s="184" t="s">
        <v>121</v>
      </c>
      <c r="H34" s="185" t="s">
        <v>122</v>
      </c>
    </row>
    <row r="35" spans="1:9" s="45" customFormat="1" ht="15">
      <c r="A35" s="53"/>
      <c r="B35" s="50" t="s">
        <v>0</v>
      </c>
      <c r="C35" s="49" t="s">
        <v>5</v>
      </c>
      <c r="D35" s="49" t="s">
        <v>10</v>
      </c>
      <c r="E35" s="50" t="s">
        <v>9</v>
      </c>
      <c r="F35" s="51" t="s">
        <v>8</v>
      </c>
      <c r="G35" s="193"/>
      <c r="H35" s="194"/>
      <c r="I35" s="177"/>
    </row>
    <row r="36" spans="1:8" ht="15.75" thickBot="1">
      <c r="A36" s="63" t="s">
        <v>43</v>
      </c>
      <c r="B36" s="68">
        <v>23</v>
      </c>
      <c r="C36" s="52">
        <v>145.09</v>
      </c>
      <c r="D36" s="54">
        <f>C36*B36</f>
        <v>3337.07</v>
      </c>
      <c r="E36" s="18">
        <f>D36/132.7*100</f>
        <v>2514.747550866617</v>
      </c>
      <c r="F36" s="35">
        <f>D36-E36</f>
        <v>822.3224491333831</v>
      </c>
      <c r="G36" s="195"/>
      <c r="H36" s="196"/>
    </row>
    <row r="37" spans="1:9" ht="15.75" thickBot="1">
      <c r="A37" s="23"/>
      <c r="B37" s="24"/>
      <c r="C37" s="27" t="s">
        <v>7</v>
      </c>
      <c r="D37" s="30">
        <f>D36</f>
        <v>3337.07</v>
      </c>
      <c r="E37" s="28">
        <f>E36</f>
        <v>2514.747550866617</v>
      </c>
      <c r="F37" s="171">
        <f>F36</f>
        <v>822.3224491333831</v>
      </c>
      <c r="G37" s="172">
        <f>E37/12*4</f>
        <v>838.2491836222057</v>
      </c>
      <c r="H37" s="173">
        <f>E37/12*8</f>
        <v>1676.4983672444114</v>
      </c>
      <c r="I37" s="178">
        <f>G37+H37</f>
        <v>2514.747550866617</v>
      </c>
    </row>
    <row r="38" spans="1:8" ht="15">
      <c r="A38" s="204" t="s">
        <v>97</v>
      </c>
      <c r="B38" s="205"/>
      <c r="C38" s="206"/>
      <c r="D38" s="58">
        <f>E38+F38</f>
        <v>0</v>
      </c>
      <c r="E38" s="69">
        <v>0</v>
      </c>
      <c r="F38" s="59">
        <f>E38*32.7/100</f>
        <v>0</v>
      </c>
      <c r="G38" s="174"/>
      <c r="H38" s="174"/>
    </row>
    <row r="39" spans="1:8" ht="15.75" thickBot="1">
      <c r="A39" s="207" t="s">
        <v>39</v>
      </c>
      <c r="B39" s="208"/>
      <c r="C39" s="209"/>
      <c r="D39" s="60">
        <f>D37+D38</f>
        <v>3337.07</v>
      </c>
      <c r="E39" s="61">
        <f>E37+E38</f>
        <v>2514.747550866617</v>
      </c>
      <c r="F39" s="62">
        <f>F37+F38</f>
        <v>822.3224491333831</v>
      </c>
      <c r="G39" s="174"/>
      <c r="H39" s="174"/>
    </row>
    <row r="40" spans="1:8" ht="15">
      <c r="A40" s="74" t="s">
        <v>44</v>
      </c>
      <c r="B40" s="70"/>
      <c r="C40" s="70"/>
      <c r="D40" s="71"/>
      <c r="E40" s="72"/>
      <c r="F40" s="73"/>
      <c r="G40" s="174"/>
      <c r="H40" s="174"/>
    </row>
    <row r="41" spans="3:8" ht="11.25" customHeight="1" thickBot="1">
      <c r="C41" s="1"/>
      <c r="D41" s="1"/>
      <c r="G41" s="174"/>
      <c r="H41" s="174"/>
    </row>
    <row r="42" spans="1:8" ht="30.75" thickBot="1">
      <c r="A42" s="223" t="s">
        <v>93</v>
      </c>
      <c r="B42" s="224"/>
      <c r="C42" s="224"/>
      <c r="D42" s="224"/>
      <c r="E42" s="224"/>
      <c r="F42" s="225"/>
      <c r="G42" s="186" t="s">
        <v>121</v>
      </c>
      <c r="H42" s="187" t="s">
        <v>122</v>
      </c>
    </row>
    <row r="43" spans="1:9" s="45" customFormat="1" ht="15">
      <c r="A43" s="53"/>
      <c r="B43" s="50" t="s">
        <v>0</v>
      </c>
      <c r="C43" s="49" t="s">
        <v>5</v>
      </c>
      <c r="D43" s="49" t="s">
        <v>10</v>
      </c>
      <c r="E43" s="50" t="s">
        <v>9</v>
      </c>
      <c r="F43" s="51" t="s">
        <v>8</v>
      </c>
      <c r="G43" s="193"/>
      <c r="H43" s="194"/>
      <c r="I43" s="177"/>
    </row>
    <row r="44" spans="1:8" ht="15">
      <c r="A44" s="63" t="s">
        <v>40</v>
      </c>
      <c r="B44" s="68">
        <v>47</v>
      </c>
      <c r="C44" s="52">
        <v>28.81</v>
      </c>
      <c r="D44" s="54">
        <f>C44*B44</f>
        <v>1354.07</v>
      </c>
      <c r="E44" s="18">
        <f>D44/132.7*100</f>
        <v>1020.399397136398</v>
      </c>
      <c r="F44" s="35">
        <f>+D44-E44</f>
        <v>333.67060286360197</v>
      </c>
      <c r="G44" s="195"/>
      <c r="H44" s="196"/>
    </row>
    <row r="45" spans="1:8" ht="15.75" thickBot="1">
      <c r="A45" s="63" t="s">
        <v>41</v>
      </c>
      <c r="B45" s="68">
        <v>39</v>
      </c>
      <c r="C45" s="52">
        <v>60.37</v>
      </c>
      <c r="D45" s="54">
        <f>C45*B45</f>
        <v>2354.43</v>
      </c>
      <c r="E45" s="18">
        <f>D45/132.7*100</f>
        <v>1774.2501883948757</v>
      </c>
      <c r="F45" s="35">
        <f>+D45-E45</f>
        <v>580.1798116051241</v>
      </c>
      <c r="G45" s="195"/>
      <c r="H45" s="196"/>
    </row>
    <row r="46" spans="1:9" ht="15.75" thickBot="1">
      <c r="A46" s="25"/>
      <c r="B46" s="24"/>
      <c r="C46" s="27" t="s">
        <v>7</v>
      </c>
      <c r="D46" s="28">
        <f>SUM(D44:D45)</f>
        <v>3708.5</v>
      </c>
      <c r="E46" s="28">
        <f>SUM(E44:E45)-0.01</f>
        <v>2794.6395855312735</v>
      </c>
      <c r="F46" s="171">
        <f>SUM(F44:F45)</f>
        <v>913.8504144687261</v>
      </c>
      <c r="G46" s="172">
        <f>E46/12*4</f>
        <v>931.5465285104245</v>
      </c>
      <c r="H46" s="173">
        <f>E46/12*8</f>
        <v>1863.093057020849</v>
      </c>
      <c r="I46" s="178">
        <f>G46+H46</f>
        <v>2794.6395855312735</v>
      </c>
    </row>
    <row r="47" spans="1:8" ht="15">
      <c r="A47" s="204" t="s">
        <v>98</v>
      </c>
      <c r="B47" s="205"/>
      <c r="C47" s="206"/>
      <c r="D47" s="58">
        <f>E47+F47</f>
        <v>292.16559</v>
      </c>
      <c r="E47" s="69">
        <v>220.17</v>
      </c>
      <c r="F47" s="59">
        <f>E47*32.7/100</f>
        <v>71.99559</v>
      </c>
      <c r="G47" s="174"/>
      <c r="H47" s="174"/>
    </row>
    <row r="48" spans="1:8" ht="15.75" thickBot="1">
      <c r="A48" s="207" t="s">
        <v>39</v>
      </c>
      <c r="B48" s="208"/>
      <c r="C48" s="209"/>
      <c r="D48" s="60">
        <f>D46+D47</f>
        <v>4000.66559</v>
      </c>
      <c r="E48" s="61">
        <f>E46+E47</f>
        <v>3014.8095855312736</v>
      </c>
      <c r="F48" s="62">
        <f>F46+F47</f>
        <v>985.846004468726</v>
      </c>
      <c r="G48" s="174"/>
      <c r="H48" s="174"/>
    </row>
    <row r="49" spans="1:9" s="10" customFormat="1" ht="15.75" thickBot="1">
      <c r="A49" s="14"/>
      <c r="B49" s="9"/>
      <c r="C49" s="7"/>
      <c r="D49" s="8"/>
      <c r="E49" s="11"/>
      <c r="F49" s="11"/>
      <c r="G49" s="168"/>
      <c r="H49" s="168"/>
      <c r="I49" s="179"/>
    </row>
    <row r="50" spans="1:6" ht="15.75" thickBot="1">
      <c r="A50" s="226" t="s">
        <v>94</v>
      </c>
      <c r="B50" s="227"/>
      <c r="C50" s="227"/>
      <c r="D50" s="227"/>
      <c r="E50" s="227"/>
      <c r="F50" s="228"/>
    </row>
    <row r="51" spans="1:9" s="45" customFormat="1" ht="15">
      <c r="A51" s="53"/>
      <c r="B51" s="50" t="s">
        <v>0</v>
      </c>
      <c r="C51" s="49" t="s">
        <v>5</v>
      </c>
      <c r="D51" s="49" t="s">
        <v>10</v>
      </c>
      <c r="E51" s="50" t="s">
        <v>9</v>
      </c>
      <c r="F51" s="51" t="s">
        <v>8</v>
      </c>
      <c r="G51" s="167"/>
      <c r="H51" s="167"/>
      <c r="I51" s="177"/>
    </row>
    <row r="52" spans="1:6" ht="15">
      <c r="A52" s="55" t="s">
        <v>4</v>
      </c>
      <c r="B52" s="68">
        <v>16</v>
      </c>
      <c r="C52" s="52">
        <v>75.57</v>
      </c>
      <c r="D52" s="54">
        <f>B52*C52</f>
        <v>1209.12</v>
      </c>
      <c r="E52" s="18">
        <f>D52/132.7*100</f>
        <v>911.1680482290881</v>
      </c>
      <c r="F52" s="35">
        <f>D52-E52</f>
        <v>297.9519517709118</v>
      </c>
    </row>
    <row r="53" spans="1:6" ht="15.75" thickBot="1">
      <c r="A53" s="25"/>
      <c r="B53" s="26"/>
      <c r="C53" s="27" t="s">
        <v>7</v>
      </c>
      <c r="D53" s="28">
        <f>D52</f>
        <v>1209.12</v>
      </c>
      <c r="E53" s="28">
        <f>E52</f>
        <v>911.1680482290881</v>
      </c>
      <c r="F53" s="29">
        <f>F52</f>
        <v>297.9519517709118</v>
      </c>
    </row>
    <row r="54" spans="1:6" ht="15">
      <c r="A54" s="204" t="s">
        <v>99</v>
      </c>
      <c r="B54" s="205"/>
      <c r="C54" s="206"/>
      <c r="D54" s="58">
        <f>E54+F54</f>
        <v>0</v>
      </c>
      <c r="E54" s="69">
        <v>0</v>
      </c>
      <c r="F54" s="59">
        <f>E54*32.7/100</f>
        <v>0</v>
      </c>
    </row>
    <row r="55" spans="1:6" ht="15.75" thickBot="1">
      <c r="A55" s="207" t="s">
        <v>39</v>
      </c>
      <c r="B55" s="208"/>
      <c r="C55" s="209"/>
      <c r="D55" s="60">
        <f>D53+D54</f>
        <v>1209.12</v>
      </c>
      <c r="E55" s="61">
        <f>E53+E54</f>
        <v>911.1680482290881</v>
      </c>
      <c r="F55" s="62">
        <f>F53+F54</f>
        <v>297.9519517709118</v>
      </c>
    </row>
    <row r="56" spans="2:4" ht="15.75" thickBot="1">
      <c r="B56" s="6"/>
      <c r="C56" s="6"/>
      <c r="D56" s="1"/>
    </row>
    <row r="57" spans="3:8" ht="24.75" customHeight="1" thickBot="1">
      <c r="C57" s="1"/>
      <c r="D57" s="1"/>
      <c r="F57" s="199" t="s">
        <v>129</v>
      </c>
      <c r="G57" s="202">
        <f>G10+G28+G37+G46</f>
        <v>14823.795528761619</v>
      </c>
      <c r="H57" s="203"/>
    </row>
    <row r="58" spans="1:4" ht="15.75" thickBot="1">
      <c r="A58" s="169"/>
      <c r="C58" s="1"/>
      <c r="D58" s="1"/>
    </row>
    <row r="59" spans="1:2" s="99" customFormat="1" ht="11.25" customHeight="1">
      <c r="A59" s="350" t="s">
        <v>131</v>
      </c>
      <c r="B59" s="351"/>
    </row>
    <row r="60" spans="1:2" s="99" customFormat="1" ht="10.5" customHeight="1" thickBot="1">
      <c r="A60" s="352" t="s">
        <v>132</v>
      </c>
      <c r="B60" s="353"/>
    </row>
  </sheetData>
  <sheetProtection/>
  <protectedRanges>
    <protectedRange password="CA07" sqref="B6:B9" name="Intervallo1"/>
  </protectedRanges>
  <mergeCells count="24">
    <mergeCell ref="A3:F3"/>
    <mergeCell ref="A12:C12"/>
    <mergeCell ref="A34:F34"/>
    <mergeCell ref="A32:F32"/>
    <mergeCell ref="A21:F21"/>
    <mergeCell ref="A23:F23"/>
    <mergeCell ref="A50:F50"/>
    <mergeCell ref="A15:C15"/>
    <mergeCell ref="A39:C39"/>
    <mergeCell ref="A47:C47"/>
    <mergeCell ref="A48:C48"/>
    <mergeCell ref="A29:C29"/>
    <mergeCell ref="A30:C30"/>
    <mergeCell ref="A38:C38"/>
    <mergeCell ref="G3:H3"/>
    <mergeCell ref="G57:H57"/>
    <mergeCell ref="A54:C54"/>
    <mergeCell ref="A55:C55"/>
    <mergeCell ref="A1:F1"/>
    <mergeCell ref="A19:C19"/>
    <mergeCell ref="A17:C17"/>
    <mergeCell ref="A2:F2"/>
    <mergeCell ref="A4:F4"/>
    <mergeCell ref="A42:F42"/>
  </mergeCells>
  <hyperlinks>
    <hyperlink ref="A60" r:id="rId1" display="Sito internet: www.pinodurantescuola.it"/>
  </hyperlinks>
  <printOptions/>
  <pageMargins left="0.15748031496062992" right="0.15748031496062992" top="0.15748031496062992" bottom="0.1968503937007874" header="0.15748031496062992" footer="0.1968503937007874"/>
  <pageSetup fitToHeight="2" horizontalDpi="600" verticalDpi="600" orientation="portrait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M1" sqref="M1"/>
    </sheetView>
  </sheetViews>
  <sheetFormatPr defaultColWidth="9.140625" defaultRowHeight="15"/>
  <cols>
    <col min="12" max="12" width="14.140625" style="0" customWidth="1"/>
  </cols>
  <sheetData>
    <row r="1" spans="1:12" ht="27" customHeight="1" thickBot="1">
      <c r="A1" s="249" t="s">
        <v>100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ht="15.75" thickBot="1">
      <c r="A2" s="295" t="s">
        <v>11</v>
      </c>
      <c r="B2" s="296"/>
      <c r="C2" s="296"/>
      <c r="D2" s="296"/>
      <c r="E2" s="298" t="s">
        <v>12</v>
      </c>
      <c r="F2" s="299"/>
      <c r="G2" s="299"/>
      <c r="H2" s="299"/>
      <c r="I2" s="295" t="s">
        <v>32</v>
      </c>
      <c r="J2" s="296"/>
      <c r="K2" s="296"/>
      <c r="L2" s="300"/>
    </row>
    <row r="3" spans="1:12" ht="15.75" thickBot="1">
      <c r="A3" s="297"/>
      <c r="B3" s="297"/>
      <c r="C3" s="297"/>
      <c r="D3" s="297"/>
      <c r="E3" s="299"/>
      <c r="F3" s="299"/>
      <c r="G3" s="299"/>
      <c r="H3" s="299"/>
      <c r="I3" s="296"/>
      <c r="J3" s="296"/>
      <c r="K3" s="296"/>
      <c r="L3" s="300"/>
    </row>
    <row r="4" spans="1:12" ht="15.75" thickBot="1">
      <c r="A4" s="262" t="s">
        <v>13</v>
      </c>
      <c r="B4" s="262"/>
      <c r="C4" s="262"/>
      <c r="D4" s="262"/>
      <c r="E4" s="262"/>
      <c r="F4" s="292"/>
      <c r="G4" s="292"/>
      <c r="H4" s="292"/>
      <c r="I4" s="292"/>
      <c r="J4" s="292"/>
      <c r="K4" s="292"/>
      <c r="L4" s="301"/>
    </row>
    <row r="5" spans="1:12" ht="15.75" thickBot="1">
      <c r="A5" s="262"/>
      <c r="B5" s="262"/>
      <c r="C5" s="262"/>
      <c r="D5" s="262"/>
      <c r="E5" s="262"/>
      <c r="F5" s="292"/>
      <c r="G5" s="292"/>
      <c r="H5" s="292"/>
      <c r="I5" s="292"/>
      <c r="J5" s="292"/>
      <c r="K5" s="292"/>
      <c r="L5" s="301"/>
    </row>
    <row r="6" spans="1:12" ht="24" thickBot="1">
      <c r="A6" s="292" t="s">
        <v>25</v>
      </c>
      <c r="B6" s="254"/>
      <c r="C6" s="254"/>
      <c r="D6" s="254"/>
      <c r="E6" s="293">
        <v>0</v>
      </c>
      <c r="F6" s="293"/>
      <c r="G6" s="277">
        <v>1220</v>
      </c>
      <c r="H6" s="273"/>
      <c r="I6" s="273">
        <f>ROUND(E6*G6,2)</f>
        <v>0</v>
      </c>
      <c r="J6" s="273"/>
      <c r="K6" s="273"/>
      <c r="L6" s="267"/>
    </row>
    <row r="7" spans="1:12" ht="24" thickBot="1">
      <c r="A7" s="292" t="s">
        <v>26</v>
      </c>
      <c r="B7" s="254"/>
      <c r="C7" s="254"/>
      <c r="D7" s="254"/>
      <c r="E7" s="293">
        <v>0</v>
      </c>
      <c r="F7" s="293"/>
      <c r="G7" s="277">
        <v>820</v>
      </c>
      <c r="H7" s="273"/>
      <c r="I7" s="273">
        <f>ROUND(E7*G7,2)</f>
        <v>0</v>
      </c>
      <c r="J7" s="273"/>
      <c r="K7" s="273"/>
      <c r="L7" s="267"/>
    </row>
    <row r="8" spans="1:12" ht="15.75" thickBot="1">
      <c r="A8" s="285" t="s">
        <v>27</v>
      </c>
      <c r="B8" s="285"/>
      <c r="C8" s="285"/>
      <c r="D8" s="285"/>
      <c r="E8" s="293">
        <v>1</v>
      </c>
      <c r="F8" s="294"/>
      <c r="G8" s="277">
        <v>750</v>
      </c>
      <c r="H8" s="273"/>
      <c r="I8" s="273">
        <f>ROUND(E8*G8,2)</f>
        <v>750</v>
      </c>
      <c r="J8" s="273"/>
      <c r="K8" s="273"/>
      <c r="L8" s="267"/>
    </row>
    <row r="9" spans="1:12" ht="26.25" customHeight="1" thickBot="1">
      <c r="A9" s="285"/>
      <c r="B9" s="285"/>
      <c r="C9" s="285"/>
      <c r="D9" s="285"/>
      <c r="E9" s="294"/>
      <c r="F9" s="294"/>
      <c r="G9" s="273"/>
      <c r="H9" s="273"/>
      <c r="I9" s="273"/>
      <c r="J9" s="273"/>
      <c r="K9" s="273"/>
      <c r="L9" s="267"/>
    </row>
    <row r="10" spans="1:12" ht="30" customHeight="1" thickBot="1">
      <c r="A10" s="285" t="s">
        <v>28</v>
      </c>
      <c r="B10" s="286"/>
      <c r="C10" s="286"/>
      <c r="D10" s="286"/>
      <c r="E10" s="287">
        <v>0</v>
      </c>
      <c r="F10" s="287"/>
      <c r="G10" s="277">
        <v>650</v>
      </c>
      <c r="H10" s="273"/>
      <c r="I10" s="273">
        <f>ROUND(E10*G10,2)</f>
        <v>0</v>
      </c>
      <c r="J10" s="267"/>
      <c r="K10" s="267"/>
      <c r="L10" s="267"/>
    </row>
    <row r="11" spans="1:12" ht="15.75" thickBot="1">
      <c r="A11" s="288" t="s">
        <v>29</v>
      </c>
      <c r="B11" s="289"/>
      <c r="C11" s="289"/>
      <c r="D11" s="289"/>
      <c r="E11" s="287">
        <v>107</v>
      </c>
      <c r="F11" s="291"/>
      <c r="G11" s="277">
        <v>30</v>
      </c>
      <c r="H11" s="267"/>
      <c r="I11" s="273">
        <f>ROUND(E11*G11,2)</f>
        <v>3210</v>
      </c>
      <c r="J11" s="267"/>
      <c r="K11" s="267"/>
      <c r="L11" s="267"/>
    </row>
    <row r="12" spans="1:12" ht="15.75" thickBot="1">
      <c r="A12" s="290"/>
      <c r="B12" s="290"/>
      <c r="C12" s="290"/>
      <c r="D12" s="290"/>
      <c r="E12" s="291"/>
      <c r="F12" s="291"/>
      <c r="G12" s="267"/>
      <c r="H12" s="267"/>
      <c r="I12" s="267"/>
      <c r="J12" s="267"/>
      <c r="K12" s="267"/>
      <c r="L12" s="267"/>
    </row>
    <row r="13" spans="1:12" ht="15.75" thickBot="1">
      <c r="A13" s="290"/>
      <c r="B13" s="290"/>
      <c r="C13" s="290"/>
      <c r="D13" s="290"/>
      <c r="E13" s="291"/>
      <c r="F13" s="291"/>
      <c r="G13" s="267"/>
      <c r="H13" s="267"/>
      <c r="I13" s="267"/>
      <c r="J13" s="267"/>
      <c r="K13" s="267"/>
      <c r="L13" s="267"/>
    </row>
    <row r="14" spans="1:12" ht="40.5" customHeight="1" thickBot="1">
      <c r="A14" s="257" t="s">
        <v>33</v>
      </c>
      <c r="B14" s="257"/>
      <c r="C14" s="257"/>
      <c r="D14" s="257"/>
      <c r="E14" s="257"/>
      <c r="F14" s="257"/>
      <c r="G14" s="257"/>
      <c r="H14" s="257"/>
      <c r="I14" s="281">
        <f>ROUND(I6+I7+I8+I10+I11,2)</f>
        <v>3960</v>
      </c>
      <c r="J14" s="260"/>
      <c r="K14" s="260"/>
      <c r="L14" s="261"/>
    </row>
    <row r="15" spans="1:12" ht="25.5" customHeight="1" thickBot="1">
      <c r="A15" s="282" t="s">
        <v>101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4"/>
    </row>
    <row r="16" spans="1:12" ht="24" thickBot="1">
      <c r="A16" s="252" t="s">
        <v>14</v>
      </c>
      <c r="B16" s="253"/>
      <c r="C16" s="253"/>
      <c r="D16" s="253"/>
      <c r="E16" s="275">
        <v>1</v>
      </c>
      <c r="F16" s="275"/>
      <c r="G16" s="277">
        <v>1750</v>
      </c>
      <c r="H16" s="273"/>
      <c r="I16" s="273">
        <f>ROUND(E16*G16,2)</f>
        <v>1750</v>
      </c>
      <c r="J16" s="273"/>
      <c r="K16" s="273"/>
      <c r="L16" s="267"/>
    </row>
    <row r="17" spans="1:12" ht="18.75" customHeight="1" thickBot="1">
      <c r="A17" s="252" t="s">
        <v>15</v>
      </c>
      <c r="B17" s="274"/>
      <c r="C17" s="274"/>
      <c r="D17" s="274"/>
      <c r="E17" s="275">
        <v>1</v>
      </c>
      <c r="F17" s="275"/>
      <c r="G17" s="277">
        <f>ROUND(A18*D18,2)</f>
        <v>774</v>
      </c>
      <c r="H17" s="273"/>
      <c r="I17" s="273">
        <f>ROUND(E17*G17,2)</f>
        <v>774</v>
      </c>
      <c r="J17" s="273"/>
      <c r="K17" s="273"/>
      <c r="L17" s="267"/>
    </row>
    <row r="18" spans="1:12" ht="16.5" thickBot="1">
      <c r="A18" s="279">
        <v>64.5</v>
      </c>
      <c r="B18" s="280"/>
      <c r="C18" s="38" t="s">
        <v>16</v>
      </c>
      <c r="D18" s="39">
        <v>12</v>
      </c>
      <c r="E18" s="276"/>
      <c r="F18" s="276"/>
      <c r="G18" s="278"/>
      <c r="H18" s="278"/>
      <c r="I18" s="278"/>
      <c r="J18" s="278"/>
      <c r="K18" s="278"/>
      <c r="L18" s="267"/>
    </row>
    <row r="19" spans="1:12" ht="36.75" thickBot="1">
      <c r="A19" s="268" t="s">
        <v>17</v>
      </c>
      <c r="B19" s="269"/>
      <c r="C19" s="269"/>
      <c r="D19" s="269"/>
      <c r="E19" s="264">
        <f>ROUND(I16,2)</f>
        <v>1750</v>
      </c>
      <c r="F19" s="265"/>
      <c r="G19" s="41" t="s">
        <v>18</v>
      </c>
      <c r="H19" s="40">
        <f>ROUND(I17,2)</f>
        <v>774</v>
      </c>
      <c r="I19" s="266">
        <f>ROUND(I16-I17,2)</f>
        <v>976</v>
      </c>
      <c r="J19" s="266"/>
      <c r="K19" s="266"/>
      <c r="L19" s="270"/>
    </row>
    <row r="20" spans="1:12" ht="24" thickBot="1">
      <c r="A20" s="252" t="s">
        <v>19</v>
      </c>
      <c r="B20" s="253"/>
      <c r="C20" s="253"/>
      <c r="D20" s="253"/>
      <c r="E20" s="271"/>
      <c r="F20" s="272"/>
      <c r="G20" s="254"/>
      <c r="H20" s="254"/>
      <c r="I20" s="273">
        <f>ROUND(I14,2)</f>
        <v>3960</v>
      </c>
      <c r="J20" s="273"/>
      <c r="K20" s="273"/>
      <c r="L20" s="267"/>
    </row>
    <row r="21" spans="1:12" ht="36.75" thickBot="1">
      <c r="A21" s="262" t="s">
        <v>20</v>
      </c>
      <c r="B21" s="263"/>
      <c r="C21" s="263"/>
      <c r="D21" s="263"/>
      <c r="E21" s="264">
        <f>ROUND(I14,2)</f>
        <v>3960</v>
      </c>
      <c r="F21" s="265"/>
      <c r="G21" s="41" t="s">
        <v>21</v>
      </c>
      <c r="H21" s="40">
        <f>ROUND(I19,2)</f>
        <v>976</v>
      </c>
      <c r="I21" s="266">
        <f>ROUND(I19+I20,2)</f>
        <v>4936</v>
      </c>
      <c r="J21" s="266"/>
      <c r="K21" s="266"/>
      <c r="L21" s="267"/>
    </row>
    <row r="22" spans="1:12" ht="36.75" thickBot="1">
      <c r="A22" s="252" t="s">
        <v>22</v>
      </c>
      <c r="B22" s="253"/>
      <c r="C22" s="253"/>
      <c r="D22" s="253"/>
      <c r="E22" s="42">
        <f>ROUND(I21,2)</f>
        <v>4936</v>
      </c>
      <c r="F22" s="41" t="s">
        <v>23</v>
      </c>
      <c r="G22" s="42">
        <v>12</v>
      </c>
      <c r="H22" s="42">
        <v>30</v>
      </c>
      <c r="I22" s="266">
        <f>ROUND(I21/12/30,2)</f>
        <v>13.71</v>
      </c>
      <c r="J22" s="266"/>
      <c r="K22" s="266"/>
      <c r="L22" s="267"/>
    </row>
    <row r="23" spans="1:12" ht="40.5" customHeight="1" thickBot="1">
      <c r="A23" s="252" t="s">
        <v>24</v>
      </c>
      <c r="B23" s="253"/>
      <c r="C23" s="253"/>
      <c r="D23" s="253"/>
      <c r="E23" s="254"/>
      <c r="F23" s="254"/>
      <c r="G23" s="254"/>
      <c r="H23" s="254"/>
      <c r="I23" s="255">
        <v>60</v>
      </c>
      <c r="J23" s="255"/>
      <c r="K23" s="255"/>
      <c r="L23" s="256"/>
    </row>
    <row r="24" spans="1:12" ht="55.5" customHeight="1" thickBot="1">
      <c r="A24" s="257" t="s">
        <v>30</v>
      </c>
      <c r="B24" s="258"/>
      <c r="C24" s="258"/>
      <c r="D24" s="258"/>
      <c r="E24" s="259">
        <f>ROUND(I22,2)</f>
        <v>13.71</v>
      </c>
      <c r="F24" s="259"/>
      <c r="G24" s="43" t="s">
        <v>16</v>
      </c>
      <c r="H24" s="44">
        <f>ROUND(I23,0)</f>
        <v>60</v>
      </c>
      <c r="I24" s="260">
        <f>ROUND(E24*H24,2)</f>
        <v>822.6</v>
      </c>
      <c r="J24" s="260"/>
      <c r="K24" s="260"/>
      <c r="L24" s="261"/>
    </row>
    <row r="25" spans="1:12" ht="48" customHeight="1" thickBot="1">
      <c r="A25" s="246" t="s">
        <v>31</v>
      </c>
      <c r="B25" s="246"/>
      <c r="C25" s="246"/>
      <c r="D25" s="246"/>
      <c r="E25" s="246"/>
      <c r="F25" s="246"/>
      <c r="G25" s="246"/>
      <c r="H25" s="246"/>
      <c r="I25" s="247">
        <f>ROUND(I14+I24,2)</f>
        <v>4782.6</v>
      </c>
      <c r="J25" s="247"/>
      <c r="K25" s="247"/>
      <c r="L25" s="248"/>
    </row>
  </sheetData>
  <sheetProtection/>
  <mergeCells count="55">
    <mergeCell ref="A2:D3"/>
    <mergeCell ref="E2:H3"/>
    <mergeCell ref="I2:L3"/>
    <mergeCell ref="A4:L5"/>
    <mergeCell ref="A6:D6"/>
    <mergeCell ref="E6:F6"/>
    <mergeCell ref="G6:H6"/>
    <mergeCell ref="I6:L6"/>
    <mergeCell ref="A7:D7"/>
    <mergeCell ref="E7:F7"/>
    <mergeCell ref="G7:H7"/>
    <mergeCell ref="I7:L7"/>
    <mergeCell ref="A8:D9"/>
    <mergeCell ref="E8:F9"/>
    <mergeCell ref="G8:H9"/>
    <mergeCell ref="I8:L9"/>
    <mergeCell ref="A10:D10"/>
    <mergeCell ref="E10:F10"/>
    <mergeCell ref="G10:H10"/>
    <mergeCell ref="I10:L10"/>
    <mergeCell ref="A11:D13"/>
    <mergeCell ref="E11:F13"/>
    <mergeCell ref="G11:H13"/>
    <mergeCell ref="I11:L13"/>
    <mergeCell ref="A14:H14"/>
    <mergeCell ref="I14:L14"/>
    <mergeCell ref="A15:L15"/>
    <mergeCell ref="A16:D16"/>
    <mergeCell ref="E16:F16"/>
    <mergeCell ref="G16:H16"/>
    <mergeCell ref="I16:L16"/>
    <mergeCell ref="A17:D17"/>
    <mergeCell ref="E17:F18"/>
    <mergeCell ref="G17:H18"/>
    <mergeCell ref="I17:L18"/>
    <mergeCell ref="A18:B18"/>
    <mergeCell ref="I21:L21"/>
    <mergeCell ref="A22:D22"/>
    <mergeCell ref="I22:L22"/>
    <mergeCell ref="A19:D19"/>
    <mergeCell ref="E19:F19"/>
    <mergeCell ref="I19:L19"/>
    <mergeCell ref="A20:D20"/>
    <mergeCell ref="E20:H20"/>
    <mergeCell ref="I20:L20"/>
    <mergeCell ref="A25:H25"/>
    <mergeCell ref="I25:L25"/>
    <mergeCell ref="A1:L1"/>
    <mergeCell ref="A23:H23"/>
    <mergeCell ref="I23:L23"/>
    <mergeCell ref="A24:D24"/>
    <mergeCell ref="E24:F24"/>
    <mergeCell ref="I24:L24"/>
    <mergeCell ref="A21:D21"/>
    <mergeCell ref="E21:F21"/>
  </mergeCells>
  <conditionalFormatting sqref="E6:F10 I23:L23">
    <cfRule type="cellIs" priority="1" dxfId="2" operator="greaterThan" stopIfTrue="1">
      <formula>0</formula>
    </cfRule>
  </conditionalFormatting>
  <conditionalFormatting sqref="E11:F13">
    <cfRule type="cellIs" priority="2" dxfId="3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4.57421875" style="99" customWidth="1"/>
    <col min="2" max="2" width="10.7109375" style="99" customWidth="1"/>
    <col min="3" max="6" width="9.140625" style="99" customWidth="1"/>
    <col min="7" max="7" width="13.57421875" style="99" customWidth="1"/>
    <col min="8" max="8" width="15.8515625" style="99" customWidth="1"/>
    <col min="9" max="9" width="16.421875" style="99" customWidth="1"/>
    <col min="10" max="10" width="4.57421875" style="99" customWidth="1"/>
    <col min="11" max="11" width="14.8515625" style="98" customWidth="1"/>
    <col min="12" max="12" width="11.8515625" style="98" bestFit="1" customWidth="1"/>
    <col min="13" max="14" width="9.140625" style="98" customWidth="1"/>
    <col min="15" max="16384" width="9.140625" style="99" customWidth="1"/>
  </cols>
  <sheetData>
    <row r="1" spans="1:10" ht="34.5" customHeight="1">
      <c r="A1" s="346"/>
      <c r="B1" s="346"/>
      <c r="C1" s="346"/>
      <c r="D1" s="346"/>
      <c r="E1" s="346"/>
      <c r="F1" s="346"/>
      <c r="G1" s="346"/>
      <c r="H1" s="346"/>
      <c r="I1" s="346"/>
      <c r="J1" s="97"/>
    </row>
    <row r="2" spans="1:11" ht="13.5">
      <c r="A2" s="347" t="s">
        <v>50</v>
      </c>
      <c r="B2" s="347"/>
      <c r="C2" s="347"/>
      <c r="D2" s="347"/>
      <c r="E2" s="347"/>
      <c r="F2" s="347"/>
      <c r="G2" s="347"/>
      <c r="H2" s="347"/>
      <c r="I2" s="347"/>
      <c r="J2" s="100"/>
      <c r="K2" s="101"/>
    </row>
    <row r="3" spans="1:11" ht="15.75" customHeight="1">
      <c r="A3" s="348" t="s">
        <v>125</v>
      </c>
      <c r="B3" s="348"/>
      <c r="C3" s="348"/>
      <c r="D3" s="348"/>
      <c r="E3" s="348"/>
      <c r="F3" s="348"/>
      <c r="G3" s="348"/>
      <c r="H3" s="348"/>
      <c r="I3" s="348"/>
      <c r="J3" s="102"/>
      <c r="K3" s="103"/>
    </row>
    <row r="4" spans="1:11" ht="14.25" customHeight="1">
      <c r="A4" s="348" t="s">
        <v>125</v>
      </c>
      <c r="B4" s="348"/>
      <c r="C4" s="348"/>
      <c r="D4" s="348"/>
      <c r="E4" s="348"/>
      <c r="F4" s="348"/>
      <c r="G4" s="348"/>
      <c r="H4" s="348"/>
      <c r="I4" s="348"/>
      <c r="J4" s="102"/>
      <c r="K4" s="103"/>
    </row>
    <row r="5" spans="1:10" ht="17.25" customHeight="1">
      <c r="A5" s="348" t="s">
        <v>125</v>
      </c>
      <c r="B5" s="348"/>
      <c r="C5" s="348"/>
      <c r="D5" s="348"/>
      <c r="E5" s="348"/>
      <c r="F5" s="348"/>
      <c r="G5" s="348"/>
      <c r="H5" s="348"/>
      <c r="I5" s="348"/>
      <c r="J5" s="104"/>
    </row>
    <row r="6" spans="1:2" ht="15">
      <c r="A6" s="105"/>
      <c r="B6" s="106"/>
    </row>
    <row r="7" spans="1:7" ht="15">
      <c r="A7" s="107" t="s">
        <v>51</v>
      </c>
      <c r="B7" s="107" t="s">
        <v>127</v>
      </c>
      <c r="G7" s="108" t="s">
        <v>52</v>
      </c>
    </row>
    <row r="8" spans="6:7" ht="15">
      <c r="F8" s="109"/>
      <c r="G8" s="108"/>
    </row>
    <row r="9" ht="15">
      <c r="G9" s="108" t="s">
        <v>53</v>
      </c>
    </row>
    <row r="10" ht="15"/>
    <row r="11" spans="1:2" ht="15">
      <c r="A11" s="108" t="s">
        <v>54</v>
      </c>
      <c r="B11" s="108" t="s">
        <v>102</v>
      </c>
    </row>
    <row r="12" ht="6.75" customHeight="1"/>
    <row r="13" ht="4.5" customHeight="1"/>
    <row r="14" ht="15">
      <c r="C14" s="99" t="s">
        <v>55</v>
      </c>
    </row>
    <row r="15" ht="15"/>
    <row r="16" spans="1:2" ht="15">
      <c r="A16" s="99" t="s">
        <v>56</v>
      </c>
      <c r="B16" s="110" t="s">
        <v>86</v>
      </c>
    </row>
    <row r="17" spans="1:2" ht="15">
      <c r="A17" s="99" t="s">
        <v>58</v>
      </c>
      <c r="B17" s="110" t="s">
        <v>103</v>
      </c>
    </row>
    <row r="18" spans="1:9" ht="15">
      <c r="A18" s="110" t="s">
        <v>57</v>
      </c>
      <c r="B18" s="110" t="s">
        <v>124</v>
      </c>
      <c r="G18" s="111"/>
      <c r="H18" s="111"/>
      <c r="I18" s="111"/>
    </row>
    <row r="19" spans="1:14" ht="15">
      <c r="A19" s="99" t="s">
        <v>59</v>
      </c>
      <c r="B19" s="110" t="s">
        <v>104</v>
      </c>
      <c r="K19" s="99"/>
      <c r="L19" s="99"/>
      <c r="M19" s="99"/>
      <c r="N19" s="99"/>
    </row>
    <row r="20" spans="1:9" ht="15.75" customHeight="1">
      <c r="A20" s="349" t="s">
        <v>60</v>
      </c>
      <c r="B20" s="349"/>
      <c r="C20" s="349"/>
      <c r="D20" s="349"/>
      <c r="E20" s="349"/>
      <c r="F20" s="349"/>
      <c r="G20" s="349"/>
      <c r="H20" s="349"/>
      <c r="I20" s="349"/>
    </row>
    <row r="21" spans="1:9" ht="7.5" customHeight="1">
      <c r="A21" s="112"/>
      <c r="B21" s="112"/>
      <c r="C21" s="112"/>
      <c r="D21" s="112"/>
      <c r="E21" s="112"/>
      <c r="F21" s="112"/>
      <c r="G21" s="112"/>
      <c r="H21" s="112"/>
      <c r="I21" s="112"/>
    </row>
    <row r="22" ht="15">
      <c r="A22" s="113" t="s">
        <v>61</v>
      </c>
    </row>
    <row r="23" ht="6.75" customHeight="1" thickBot="1"/>
    <row r="24" spans="1:12" ht="13.5" thickBot="1">
      <c r="A24" s="114"/>
      <c r="B24" s="342" t="s">
        <v>62</v>
      </c>
      <c r="C24" s="343"/>
      <c r="D24" s="343"/>
      <c r="E24" s="343"/>
      <c r="F24" s="343"/>
      <c r="G24" s="343"/>
      <c r="H24" s="343"/>
      <c r="I24" s="343"/>
      <c r="J24" s="344"/>
      <c r="K24" s="115"/>
      <c r="L24" s="116"/>
    </row>
    <row r="25" spans="1:10" ht="8.25" customHeight="1">
      <c r="A25" s="117"/>
      <c r="B25" s="118"/>
      <c r="C25" s="117"/>
      <c r="D25" s="117"/>
      <c r="E25" s="117"/>
      <c r="F25" s="117"/>
      <c r="G25" s="117"/>
      <c r="H25" s="117"/>
      <c r="I25" s="117"/>
      <c r="J25" s="119"/>
    </row>
    <row r="26" spans="1:10" ht="15.75">
      <c r="A26" s="117"/>
      <c r="B26" s="145" t="s">
        <v>63</v>
      </c>
      <c r="C26" s="142"/>
      <c r="D26" s="142"/>
      <c r="E26" s="142"/>
      <c r="F26" s="142"/>
      <c r="G26" s="142"/>
      <c r="H26" s="142"/>
      <c r="I26" s="120">
        <f>'F.I.S. - M.O.F. A.S. 2014_2015'!B6</f>
        <v>3</v>
      </c>
      <c r="J26" s="119"/>
    </row>
    <row r="27" spans="1:10" ht="15.75">
      <c r="A27" s="117"/>
      <c r="B27" s="145" t="s">
        <v>64</v>
      </c>
      <c r="C27" s="142"/>
      <c r="D27" s="142"/>
      <c r="E27" s="142"/>
      <c r="F27" s="142"/>
      <c r="G27" s="142"/>
      <c r="H27" s="142"/>
      <c r="I27" s="120">
        <f>'F.I.S. - M.O.F. A.S. 2014_2015'!B7</f>
        <v>110</v>
      </c>
      <c r="J27" s="119"/>
    </row>
    <row r="28" spans="1:10" ht="15.75">
      <c r="A28" s="117"/>
      <c r="B28" s="145" t="s">
        <v>65</v>
      </c>
      <c r="C28" s="142"/>
      <c r="D28" s="142"/>
      <c r="E28" s="142"/>
      <c r="F28" s="142"/>
      <c r="G28" s="142"/>
      <c r="H28" s="142"/>
      <c r="I28" s="120">
        <f>'F.I.S. - M.O.F. A.S. 2014_2015'!B8</f>
        <v>0</v>
      </c>
      <c r="J28" s="119"/>
    </row>
    <row r="29" spans="1:10" ht="6.75" customHeight="1">
      <c r="A29" s="117"/>
      <c r="B29" s="145"/>
      <c r="C29" s="142"/>
      <c r="D29" s="142"/>
      <c r="E29" s="142"/>
      <c r="F29" s="142"/>
      <c r="G29" s="142"/>
      <c r="H29" s="142"/>
      <c r="I29" s="117"/>
      <c r="J29" s="119"/>
    </row>
    <row r="30" spans="1:11" ht="15.75">
      <c r="A30" s="121"/>
      <c r="B30" s="146" t="s">
        <v>105</v>
      </c>
      <c r="C30" s="142"/>
      <c r="D30" s="142"/>
      <c r="E30" s="142"/>
      <c r="F30" s="142"/>
      <c r="G30" s="142"/>
      <c r="H30" s="142"/>
      <c r="I30" s="140">
        <f>'F.I.S. - M.O.F. A.S. 2014_2015'!E10</f>
        <v>35051.89902034665</v>
      </c>
      <c r="J30" s="119" t="s">
        <v>21</v>
      </c>
      <c r="K30" s="122"/>
    </row>
    <row r="31" spans="1:11" ht="16.5" thickBot="1">
      <c r="A31" s="121"/>
      <c r="B31" s="147" t="s">
        <v>106</v>
      </c>
      <c r="C31" s="142"/>
      <c r="D31" s="142"/>
      <c r="E31" s="142"/>
      <c r="F31" s="142"/>
      <c r="G31" s="142"/>
      <c r="H31" s="142"/>
      <c r="I31" s="141">
        <f>'F.I.S. - M.O.F. A.S. 2014_2015'!E12</f>
        <v>586.45</v>
      </c>
      <c r="J31" s="119" t="s">
        <v>66</v>
      </c>
      <c r="K31" s="122"/>
    </row>
    <row r="32" spans="1:10" ht="3.75" customHeight="1">
      <c r="A32" s="123"/>
      <c r="B32" s="145"/>
      <c r="C32" s="142"/>
      <c r="D32" s="142"/>
      <c r="E32" s="142"/>
      <c r="F32" s="142"/>
      <c r="G32" s="142"/>
      <c r="H32" s="142"/>
      <c r="I32" s="142"/>
      <c r="J32" s="119"/>
    </row>
    <row r="33" spans="1:11" ht="15.75">
      <c r="A33" s="123"/>
      <c r="B33" s="148" t="s">
        <v>107</v>
      </c>
      <c r="C33" s="142"/>
      <c r="D33" s="142"/>
      <c r="E33" s="142"/>
      <c r="F33" s="142"/>
      <c r="G33" s="142"/>
      <c r="H33" s="142"/>
      <c r="I33" s="143">
        <f>I30+I31</f>
        <v>35638.34902034665</v>
      </c>
      <c r="J33" s="119" t="s">
        <v>18</v>
      </c>
      <c r="K33" s="122"/>
    </row>
    <row r="34" spans="1:10" ht="7.5" customHeight="1">
      <c r="A34" s="123"/>
      <c r="B34" s="145"/>
      <c r="C34" s="142"/>
      <c r="D34" s="142"/>
      <c r="E34" s="142"/>
      <c r="F34" s="142"/>
      <c r="G34" s="142"/>
      <c r="H34" s="142"/>
      <c r="I34" s="144"/>
      <c r="J34" s="119"/>
    </row>
    <row r="35" spans="1:10" ht="15.75">
      <c r="A35" s="121"/>
      <c r="B35" s="146" t="s">
        <v>108</v>
      </c>
      <c r="C35" s="142"/>
      <c r="D35" s="142"/>
      <c r="E35" s="142"/>
      <c r="F35" s="142"/>
      <c r="G35" s="142"/>
      <c r="H35" s="142"/>
      <c r="I35" s="140">
        <f>'F.I.S. - M.O.F. A.S. 2014_2015'!E18</f>
        <v>822.6</v>
      </c>
      <c r="J35" s="119" t="s">
        <v>18</v>
      </c>
    </row>
    <row r="36" spans="1:10" ht="16.5" thickBot="1">
      <c r="A36" s="121"/>
      <c r="B36" s="146" t="s">
        <v>109</v>
      </c>
      <c r="C36" s="142"/>
      <c r="D36" s="142"/>
      <c r="E36" s="142"/>
      <c r="F36" s="142"/>
      <c r="G36" s="142"/>
      <c r="H36" s="142"/>
      <c r="I36" s="141">
        <f>'F.I.S. - M.O.F. A.S. 2014_2015'!E17</f>
        <v>3960</v>
      </c>
      <c r="J36" s="119" t="s">
        <v>66</v>
      </c>
    </row>
    <row r="37" spans="1:10" ht="6.75" customHeight="1">
      <c r="A37" s="123"/>
      <c r="B37" s="145"/>
      <c r="C37" s="142"/>
      <c r="D37" s="142"/>
      <c r="E37" s="142"/>
      <c r="F37" s="142"/>
      <c r="G37" s="142"/>
      <c r="H37" s="142"/>
      <c r="I37" s="142"/>
      <c r="J37" s="119"/>
    </row>
    <row r="38" spans="1:11" ht="15.75">
      <c r="A38" s="124"/>
      <c r="B38" s="149" t="s">
        <v>110</v>
      </c>
      <c r="C38" s="142"/>
      <c r="D38" s="142"/>
      <c r="E38" s="142"/>
      <c r="F38" s="142"/>
      <c r="G38" s="142"/>
      <c r="H38" s="142"/>
      <c r="I38" s="143">
        <f>I33-I35-I36</f>
        <v>30855.74902034665</v>
      </c>
      <c r="J38" s="119"/>
      <c r="K38" s="122"/>
    </row>
    <row r="39" spans="1:12" ht="15">
      <c r="A39" s="117"/>
      <c r="B39" s="118"/>
      <c r="C39" s="117"/>
      <c r="D39" s="117"/>
      <c r="E39" s="117"/>
      <c r="F39" s="117"/>
      <c r="G39" s="117"/>
      <c r="H39" s="117"/>
      <c r="I39" s="121" t="s">
        <v>67</v>
      </c>
      <c r="J39" s="119"/>
      <c r="K39" s="302" t="s">
        <v>128</v>
      </c>
      <c r="L39" s="303"/>
    </row>
    <row r="40" spans="1:12" ht="15">
      <c r="A40" s="117"/>
      <c r="B40" s="118"/>
      <c r="C40" s="117"/>
      <c r="D40" s="117"/>
      <c r="E40" s="345" t="s">
        <v>68</v>
      </c>
      <c r="F40" s="345"/>
      <c r="G40" s="345"/>
      <c r="H40" s="345"/>
      <c r="I40" s="125"/>
      <c r="J40" s="119"/>
      <c r="K40" s="197" t="s">
        <v>85</v>
      </c>
      <c r="L40" s="197"/>
    </row>
    <row r="41" spans="1:13" ht="15">
      <c r="A41" s="117"/>
      <c r="B41" s="118"/>
      <c r="C41" s="117"/>
      <c r="D41" s="117"/>
      <c r="E41" s="126" t="s">
        <v>69</v>
      </c>
      <c r="F41" s="127" t="s">
        <v>70</v>
      </c>
      <c r="G41" s="127"/>
      <c r="H41" s="139">
        <v>25</v>
      </c>
      <c r="I41" s="128">
        <f>L41-K41</f>
        <v>7559.65850998493</v>
      </c>
      <c r="J41" s="119"/>
      <c r="K41" s="198">
        <f>L41*H43/100</f>
        <v>154.27874510173325</v>
      </c>
      <c r="L41" s="198">
        <f>I38*H41/100</f>
        <v>7713.937255086663</v>
      </c>
      <c r="M41" s="128"/>
    </row>
    <row r="42" spans="1:13" ht="15">
      <c r="A42" s="117"/>
      <c r="B42" s="118"/>
      <c r="C42" s="117"/>
      <c r="D42" s="117"/>
      <c r="E42" s="126" t="s">
        <v>69</v>
      </c>
      <c r="F42" s="127" t="s">
        <v>71</v>
      </c>
      <c r="G42" s="127"/>
      <c r="H42" s="139">
        <v>75</v>
      </c>
      <c r="I42" s="128">
        <f>L42-K42</f>
        <v>22678.97552995479</v>
      </c>
      <c r="J42" s="119"/>
      <c r="K42" s="198">
        <f>L42*H43/100</f>
        <v>462.8362353051998</v>
      </c>
      <c r="L42" s="198">
        <f>I38*H42/100</f>
        <v>23141.81176525999</v>
      </c>
      <c r="M42" s="128"/>
    </row>
    <row r="43" spans="1:12" ht="15">
      <c r="A43" s="117"/>
      <c r="B43" s="118"/>
      <c r="C43" s="117"/>
      <c r="D43" s="117"/>
      <c r="E43" s="126" t="s">
        <v>69</v>
      </c>
      <c r="F43" s="304" t="s">
        <v>72</v>
      </c>
      <c r="G43" s="304"/>
      <c r="H43" s="139">
        <v>2</v>
      </c>
      <c r="I43" s="128">
        <f>K41+K42</f>
        <v>617.114980406933</v>
      </c>
      <c r="J43" s="119"/>
      <c r="K43" s="197"/>
      <c r="L43" s="198">
        <f>I41+I42+I43</f>
        <v>30855.74902034665</v>
      </c>
    </row>
    <row r="44" spans="1:10" ht="6" customHeight="1" thickBot="1">
      <c r="A44" s="129"/>
      <c r="B44" s="130"/>
      <c r="C44" s="131"/>
      <c r="D44" s="131"/>
      <c r="E44" s="132"/>
      <c r="F44" s="133"/>
      <c r="G44" s="133"/>
      <c r="H44" s="134"/>
      <c r="I44" s="135"/>
      <c r="J44" s="136"/>
    </row>
    <row r="45" ht="8.25" customHeight="1" thickBot="1"/>
    <row r="46" spans="2:9" ht="15" customHeight="1" thickBot="1">
      <c r="B46" s="329" t="s">
        <v>73</v>
      </c>
      <c r="C46" s="330"/>
      <c r="D46" s="330"/>
      <c r="E46" s="330"/>
      <c r="F46" s="330"/>
      <c r="G46" s="330"/>
      <c r="H46" s="330"/>
      <c r="I46" s="331"/>
    </row>
    <row r="47" spans="2:9" ht="15.75">
      <c r="B47" s="338" t="s">
        <v>111</v>
      </c>
      <c r="C47" s="333"/>
      <c r="D47" s="333"/>
      <c r="E47" s="333"/>
      <c r="F47" s="333"/>
      <c r="G47" s="333"/>
      <c r="H47" s="334"/>
      <c r="I47" s="150">
        <f>'F.I.S. - M.O.F. A.S. 2014_2015'!E28</f>
        <v>4110.100429540317</v>
      </c>
    </row>
    <row r="48" spans="2:9" ht="15.75">
      <c r="B48" s="339" t="s">
        <v>115</v>
      </c>
      <c r="C48" s="340"/>
      <c r="D48" s="340"/>
      <c r="E48" s="340"/>
      <c r="F48" s="340"/>
      <c r="G48" s="340"/>
      <c r="H48" s="341"/>
      <c r="I48" s="151">
        <f>'F.I.S. - M.O.F. A.S. 2014_2015'!E29</f>
        <v>0</v>
      </c>
    </row>
    <row r="49" spans="2:9" ht="16.5" thickBot="1">
      <c r="B49" s="336" t="s">
        <v>7</v>
      </c>
      <c r="C49" s="337"/>
      <c r="D49" s="337"/>
      <c r="E49" s="337"/>
      <c r="F49" s="337"/>
      <c r="G49" s="337"/>
      <c r="H49" s="337"/>
      <c r="I49" s="153">
        <f>I47+I48</f>
        <v>4110.100429540317</v>
      </c>
    </row>
    <row r="50" spans="2:9" ht="10.5" customHeight="1" thickBot="1">
      <c r="B50" s="152"/>
      <c r="C50" s="152"/>
      <c r="D50" s="152"/>
      <c r="E50" s="152"/>
      <c r="F50" s="152"/>
      <c r="G50" s="152"/>
      <c r="H50" s="152"/>
      <c r="I50" s="144"/>
    </row>
    <row r="51" spans="2:9" ht="14.25" customHeight="1" thickBot="1">
      <c r="B51" s="329" t="s">
        <v>74</v>
      </c>
      <c r="C51" s="330"/>
      <c r="D51" s="330"/>
      <c r="E51" s="330"/>
      <c r="F51" s="330"/>
      <c r="G51" s="330"/>
      <c r="H51" s="330"/>
      <c r="I51" s="331"/>
    </row>
    <row r="52" spans="2:9" ht="15.75">
      <c r="B52" s="338" t="s">
        <v>112</v>
      </c>
      <c r="C52" s="333"/>
      <c r="D52" s="333"/>
      <c r="E52" s="333"/>
      <c r="F52" s="333"/>
      <c r="G52" s="333"/>
      <c r="H52" s="334"/>
      <c r="I52" s="150">
        <f>'F.I.S. - M.O.F. A.S. 2014_2015'!E37</f>
        <v>2514.747550866617</v>
      </c>
    </row>
    <row r="53" spans="2:9" ht="15.75">
      <c r="B53" s="339" t="s">
        <v>116</v>
      </c>
      <c r="C53" s="340"/>
      <c r="D53" s="340"/>
      <c r="E53" s="340"/>
      <c r="F53" s="340"/>
      <c r="G53" s="340"/>
      <c r="H53" s="341"/>
      <c r="I53" s="151">
        <f>'F.I.S. - M.O.F. A.S. 2014_2015'!E38</f>
        <v>0</v>
      </c>
    </row>
    <row r="54" spans="2:9" ht="16.5" thickBot="1">
      <c r="B54" s="336" t="s">
        <v>7</v>
      </c>
      <c r="C54" s="337"/>
      <c r="D54" s="337"/>
      <c r="E54" s="337"/>
      <c r="F54" s="337"/>
      <c r="G54" s="337"/>
      <c r="H54" s="337"/>
      <c r="I54" s="153">
        <f>I52+I53</f>
        <v>2514.747550866617</v>
      </c>
    </row>
    <row r="55" spans="2:9" ht="16.5" thickBot="1">
      <c r="B55" s="154"/>
      <c r="C55" s="154"/>
      <c r="D55" s="154"/>
      <c r="E55" s="154"/>
      <c r="F55" s="154"/>
      <c r="G55" s="154"/>
      <c r="H55" s="154"/>
      <c r="I55" s="155"/>
    </row>
    <row r="56" spans="2:9" ht="16.5" thickBot="1">
      <c r="B56" s="329" t="s">
        <v>75</v>
      </c>
      <c r="C56" s="330"/>
      <c r="D56" s="330"/>
      <c r="E56" s="330"/>
      <c r="F56" s="330"/>
      <c r="G56" s="330"/>
      <c r="H56" s="330"/>
      <c r="I56" s="331"/>
    </row>
    <row r="57" spans="2:9" ht="15.75">
      <c r="B57" s="338" t="s">
        <v>113</v>
      </c>
      <c r="C57" s="333"/>
      <c r="D57" s="333"/>
      <c r="E57" s="333"/>
      <c r="F57" s="333"/>
      <c r="G57" s="333"/>
      <c r="H57" s="334"/>
      <c r="I57" s="150">
        <f>'F.I.S. - M.O.F. A.S. 2014_2015'!E46</f>
        <v>2794.6395855312735</v>
      </c>
    </row>
    <row r="58" spans="2:9" ht="14.25" customHeight="1">
      <c r="B58" s="323" t="s">
        <v>126</v>
      </c>
      <c r="C58" s="324"/>
      <c r="D58" s="324"/>
      <c r="E58" s="324"/>
      <c r="F58" s="324"/>
      <c r="G58" s="324"/>
      <c r="H58" s="325"/>
      <c r="I58" s="151">
        <f>'F.I.S. - M.O.F. A.S. 2014_2015'!E47</f>
        <v>220.17</v>
      </c>
    </row>
    <row r="59" spans="2:9" ht="16.5" thickBot="1">
      <c r="B59" s="326" t="s">
        <v>7</v>
      </c>
      <c r="C59" s="327"/>
      <c r="D59" s="327"/>
      <c r="E59" s="327"/>
      <c r="F59" s="327"/>
      <c r="G59" s="327"/>
      <c r="H59" s="328"/>
      <c r="I59" s="153">
        <f>I57+I58</f>
        <v>3014.8095855312736</v>
      </c>
    </row>
    <row r="60" spans="2:9" ht="16.5" thickBot="1">
      <c r="B60" s="154"/>
      <c r="C60" s="154"/>
      <c r="D60" s="154"/>
      <c r="E60" s="154"/>
      <c r="F60" s="154"/>
      <c r="G60" s="154"/>
      <c r="H60" s="154"/>
      <c r="I60" s="155"/>
    </row>
    <row r="61" spans="2:9" ht="13.5" customHeight="1" thickBot="1">
      <c r="B61" s="329" t="s">
        <v>76</v>
      </c>
      <c r="C61" s="330"/>
      <c r="D61" s="330"/>
      <c r="E61" s="330"/>
      <c r="F61" s="330"/>
      <c r="G61" s="330"/>
      <c r="H61" s="330"/>
      <c r="I61" s="331"/>
    </row>
    <row r="62" spans="2:9" ht="15.75">
      <c r="B62" s="332" t="s">
        <v>114</v>
      </c>
      <c r="C62" s="333"/>
      <c r="D62" s="333"/>
      <c r="E62" s="333"/>
      <c r="F62" s="333"/>
      <c r="G62" s="333"/>
      <c r="H62" s="334"/>
      <c r="I62" s="150">
        <f>'F.I.S. - M.O.F. A.S. 2014_2015'!E53</f>
        <v>911.1680482290881</v>
      </c>
    </row>
    <row r="63" spans="2:9" ht="15.75">
      <c r="B63" s="335" t="s">
        <v>117</v>
      </c>
      <c r="C63" s="324"/>
      <c r="D63" s="324"/>
      <c r="E63" s="324"/>
      <c r="F63" s="324"/>
      <c r="G63" s="324"/>
      <c r="H63" s="325"/>
      <c r="I63" s="151">
        <f>'F.I.S. - M.O.F. A.S. 2014_2015'!E54</f>
        <v>0</v>
      </c>
    </row>
    <row r="64" spans="2:9" ht="16.5" thickBot="1">
      <c r="B64" s="336" t="s">
        <v>7</v>
      </c>
      <c r="C64" s="337"/>
      <c r="D64" s="337"/>
      <c r="E64" s="337"/>
      <c r="F64" s="337"/>
      <c r="G64" s="337"/>
      <c r="H64" s="337"/>
      <c r="I64" s="153">
        <f>I62+I63</f>
        <v>911.1680482290881</v>
      </c>
    </row>
    <row r="65" spans="2:9" ht="16.5" thickBot="1">
      <c r="B65" s="156"/>
      <c r="C65" s="156"/>
      <c r="D65" s="156"/>
      <c r="E65" s="156"/>
      <c r="F65" s="156"/>
      <c r="G65" s="157"/>
      <c r="H65" s="157"/>
      <c r="I65" s="158"/>
    </row>
    <row r="66" spans="2:14" s="137" customFormat="1" ht="18.75" customHeight="1" thickBot="1">
      <c r="B66" s="314" t="s">
        <v>77</v>
      </c>
      <c r="C66" s="315"/>
      <c r="D66" s="315"/>
      <c r="E66" s="315"/>
      <c r="F66" s="315"/>
      <c r="G66" s="315"/>
      <c r="H66" s="315"/>
      <c r="I66" s="159">
        <f>I33+I49+I54+I59+I64</f>
        <v>46189.17463451395</v>
      </c>
      <c r="K66" s="138"/>
      <c r="L66" s="138"/>
      <c r="M66" s="138"/>
      <c r="N66" s="138"/>
    </row>
    <row r="67" spans="2:9" ht="9.75" customHeight="1">
      <c r="B67" s="152"/>
      <c r="C67" s="152"/>
      <c r="D67" s="152"/>
      <c r="E67" s="152"/>
      <c r="F67" s="152"/>
      <c r="G67" s="152"/>
      <c r="H67" s="152"/>
      <c r="I67" s="152"/>
    </row>
    <row r="68" spans="2:9" ht="17.25" customHeight="1" thickBot="1">
      <c r="B68" s="152"/>
      <c r="C68" s="152"/>
      <c r="D68" s="152"/>
      <c r="E68" s="152"/>
      <c r="F68" s="152"/>
      <c r="G68" s="152"/>
      <c r="H68" s="152"/>
      <c r="I68" s="152"/>
    </row>
    <row r="69" spans="2:9" ht="16.5" thickBot="1">
      <c r="B69" s="316" t="s">
        <v>78</v>
      </c>
      <c r="C69" s="317"/>
      <c r="D69" s="317"/>
      <c r="E69" s="317"/>
      <c r="F69" s="318"/>
      <c r="G69" s="319" t="s">
        <v>79</v>
      </c>
      <c r="H69" s="320"/>
      <c r="I69" s="160" t="s">
        <v>80</v>
      </c>
    </row>
    <row r="70" spans="2:14" s="137" customFormat="1" ht="29.25" customHeight="1">
      <c r="B70" s="307" t="s">
        <v>118</v>
      </c>
      <c r="C70" s="308"/>
      <c r="D70" s="308"/>
      <c r="E70" s="308"/>
      <c r="F70" s="309"/>
      <c r="G70" s="321">
        <v>100</v>
      </c>
      <c r="H70" s="322"/>
      <c r="I70" s="161">
        <f>G70/132.7*100</f>
        <v>75.35795026375284</v>
      </c>
      <c r="K70" s="138"/>
      <c r="L70" s="138"/>
      <c r="M70" s="138"/>
      <c r="N70" s="138"/>
    </row>
    <row r="71" spans="2:14" s="137" customFormat="1" ht="33.75" customHeight="1">
      <c r="B71" s="307" t="s">
        <v>118</v>
      </c>
      <c r="C71" s="308"/>
      <c r="D71" s="308"/>
      <c r="E71" s="308"/>
      <c r="F71" s="309"/>
      <c r="G71" s="310">
        <v>100</v>
      </c>
      <c r="H71" s="311"/>
      <c r="I71" s="161">
        <f>G71/132.7*100</f>
        <v>75.35795026375284</v>
      </c>
      <c r="K71" s="138"/>
      <c r="L71" s="138"/>
      <c r="M71" s="138"/>
      <c r="N71" s="138"/>
    </row>
    <row r="72" spans="2:14" s="137" customFormat="1" ht="30" customHeight="1">
      <c r="B72" s="307" t="s">
        <v>118</v>
      </c>
      <c r="C72" s="308"/>
      <c r="D72" s="308"/>
      <c r="E72" s="308"/>
      <c r="F72" s="309"/>
      <c r="G72" s="310">
        <v>100</v>
      </c>
      <c r="H72" s="311"/>
      <c r="I72" s="161">
        <f>G72/132.7*100</f>
        <v>75.35795026375284</v>
      </c>
      <c r="K72" s="138"/>
      <c r="L72" s="138"/>
      <c r="M72" s="138"/>
      <c r="N72" s="138"/>
    </row>
    <row r="73" spans="2:14" s="137" customFormat="1" ht="29.25" customHeight="1" thickBot="1">
      <c r="B73" s="307" t="s">
        <v>118</v>
      </c>
      <c r="C73" s="308"/>
      <c r="D73" s="308"/>
      <c r="E73" s="308"/>
      <c r="F73" s="309"/>
      <c r="G73" s="312">
        <v>100</v>
      </c>
      <c r="H73" s="313"/>
      <c r="I73" s="162">
        <f>G73/132.7*100</f>
        <v>75.35795026375284</v>
      </c>
      <c r="K73" s="138"/>
      <c r="L73" s="138"/>
      <c r="M73" s="138"/>
      <c r="N73" s="138"/>
    </row>
    <row r="74" spans="2:9" ht="9.75" customHeight="1">
      <c r="B74" s="152"/>
      <c r="C74" s="152"/>
      <c r="D74" s="152"/>
      <c r="E74" s="152"/>
      <c r="F74" s="152"/>
      <c r="G74" s="152"/>
      <c r="H74" s="152"/>
      <c r="I74" s="152"/>
    </row>
    <row r="75" spans="2:9" ht="4.5" customHeight="1" thickBot="1">
      <c r="B75" s="152"/>
      <c r="C75" s="152"/>
      <c r="D75" s="152"/>
      <c r="E75" s="152"/>
      <c r="F75" s="152"/>
      <c r="G75" s="152"/>
      <c r="H75" s="152"/>
      <c r="I75" s="152"/>
    </row>
    <row r="76" spans="2:9" ht="14.25" customHeight="1" thickBot="1">
      <c r="B76" s="314" t="s">
        <v>81</v>
      </c>
      <c r="C76" s="315"/>
      <c r="D76" s="315"/>
      <c r="E76" s="315"/>
      <c r="F76" s="315"/>
      <c r="G76" s="315"/>
      <c r="H76" s="315"/>
      <c r="I76" s="159">
        <f>I70+I71+I72+I73</f>
        <v>301.43180105501136</v>
      </c>
    </row>
    <row r="77" spans="2:9" ht="18.75" customHeight="1">
      <c r="B77" s="152"/>
      <c r="C77" s="152"/>
      <c r="D77" s="152"/>
      <c r="E77" s="152"/>
      <c r="F77" s="152"/>
      <c r="G77" s="152"/>
      <c r="H77" s="152"/>
      <c r="I77" s="152"/>
    </row>
    <row r="78" spans="2:9" ht="15.75">
      <c r="B78" s="142" t="s">
        <v>82</v>
      </c>
      <c r="C78" s="163" t="s">
        <v>119</v>
      </c>
      <c r="D78" s="152"/>
      <c r="E78" s="152"/>
      <c r="F78" s="152"/>
      <c r="G78" s="152"/>
      <c r="H78" s="152"/>
      <c r="I78" s="152"/>
    </row>
    <row r="79" spans="2:9" ht="15.75">
      <c r="B79" s="142"/>
      <c r="C79" s="142" t="s">
        <v>83</v>
      </c>
      <c r="D79" s="152"/>
      <c r="E79" s="152"/>
      <c r="F79" s="152"/>
      <c r="G79" s="152"/>
      <c r="H79" s="152"/>
      <c r="I79" s="152"/>
    </row>
    <row r="80" spans="2:9" ht="15.75">
      <c r="B80" s="152"/>
      <c r="C80" s="142"/>
      <c r="D80" s="152"/>
      <c r="E80" s="152"/>
      <c r="F80" s="152"/>
      <c r="G80" s="152"/>
      <c r="H80" s="152"/>
      <c r="I80" s="152"/>
    </row>
    <row r="81" spans="2:9" ht="9.75" customHeight="1">
      <c r="B81" s="164"/>
      <c r="C81" s="142"/>
      <c r="D81" s="152"/>
      <c r="E81" s="152"/>
      <c r="F81" s="152"/>
      <c r="G81" s="152"/>
      <c r="H81" s="152"/>
      <c r="I81" s="152"/>
    </row>
    <row r="82" spans="2:9" ht="7.5" customHeight="1">
      <c r="B82" s="152"/>
      <c r="C82" s="152"/>
      <c r="D82" s="152"/>
      <c r="E82" s="142"/>
      <c r="F82" s="152"/>
      <c r="G82" s="152"/>
      <c r="H82" s="152"/>
      <c r="I82" s="152"/>
    </row>
    <row r="84" spans="1:9" ht="15.75">
      <c r="A84" s="165" t="s">
        <v>120</v>
      </c>
      <c r="B84" s="152"/>
      <c r="C84" s="152"/>
      <c r="D84" s="152"/>
      <c r="E84" s="152"/>
      <c r="F84" s="152"/>
      <c r="G84" s="306" t="s">
        <v>84</v>
      </c>
      <c r="H84" s="306"/>
      <c r="I84" s="306"/>
    </row>
    <row r="85" spans="1:9" ht="15.75">
      <c r="A85" s="152"/>
      <c r="B85" s="152"/>
      <c r="C85" s="152"/>
      <c r="D85" s="152"/>
      <c r="E85" s="152"/>
      <c r="F85" s="152"/>
      <c r="G85" s="305"/>
      <c r="H85" s="306"/>
      <c r="I85" s="306"/>
    </row>
    <row r="86" spans="1:9" ht="21" customHeight="1">
      <c r="A86" s="152"/>
      <c r="B86" s="152"/>
      <c r="C86" s="152"/>
      <c r="D86" s="152"/>
      <c r="E86" s="152"/>
      <c r="F86" s="152"/>
      <c r="G86" s="306" t="s">
        <v>87</v>
      </c>
      <c r="H86" s="306"/>
      <c r="I86" s="306"/>
    </row>
    <row r="87" spans="1:9" ht="15.75">
      <c r="A87" s="152"/>
      <c r="B87" s="152"/>
      <c r="C87" s="152"/>
      <c r="D87" s="152"/>
      <c r="E87" s="152"/>
      <c r="F87" s="152"/>
      <c r="G87" s="152"/>
      <c r="H87" s="152"/>
      <c r="I87" s="152"/>
    </row>
  </sheetData>
  <sheetProtection/>
  <mergeCells count="41">
    <mergeCell ref="A1:I1"/>
    <mergeCell ref="A2:I2"/>
    <mergeCell ref="A3:I3"/>
    <mergeCell ref="A4:I4"/>
    <mergeCell ref="A5:I5"/>
    <mergeCell ref="A20:I20"/>
    <mergeCell ref="B24:J24"/>
    <mergeCell ref="E40:H40"/>
    <mergeCell ref="B46:I46"/>
    <mergeCell ref="B47:H47"/>
    <mergeCell ref="B48:H48"/>
    <mergeCell ref="B49:H49"/>
    <mergeCell ref="B51:I51"/>
    <mergeCell ref="B52:H52"/>
    <mergeCell ref="B53:H53"/>
    <mergeCell ref="B54:H54"/>
    <mergeCell ref="B56:I56"/>
    <mergeCell ref="B57:H57"/>
    <mergeCell ref="B58:H58"/>
    <mergeCell ref="B59:H59"/>
    <mergeCell ref="B61:I61"/>
    <mergeCell ref="B62:H62"/>
    <mergeCell ref="B63:H63"/>
    <mergeCell ref="B64:H64"/>
    <mergeCell ref="B66:H66"/>
    <mergeCell ref="B69:F69"/>
    <mergeCell ref="G69:H69"/>
    <mergeCell ref="B70:F70"/>
    <mergeCell ref="G70:H70"/>
    <mergeCell ref="B71:F71"/>
    <mergeCell ref="G71:H71"/>
    <mergeCell ref="K39:L39"/>
    <mergeCell ref="F43:G43"/>
    <mergeCell ref="G85:I85"/>
    <mergeCell ref="G86:I86"/>
    <mergeCell ref="B72:F72"/>
    <mergeCell ref="G72:H72"/>
    <mergeCell ref="B73:F73"/>
    <mergeCell ref="G73:H73"/>
    <mergeCell ref="B76:H76"/>
    <mergeCell ref="G84:I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mof 2012-2013 e confronti 2011-2012</dc:title>
  <dc:subject/>
  <dc:creator/>
  <cp:keywords/>
  <dc:description/>
  <cp:lastModifiedBy>gidurante</cp:lastModifiedBy>
  <cp:lastPrinted>2014-10-06T06:35:55Z</cp:lastPrinted>
  <dcterms:created xsi:type="dcterms:W3CDTF">2013-01-19T11:03:27Z</dcterms:created>
  <dcterms:modified xsi:type="dcterms:W3CDTF">2014-10-06T06:36:02Z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