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D75FA6B-B9A2-444A-BF91-681F977D913F}" xr6:coauthVersionLast="36" xr6:coauthVersionMax="46" xr10:uidLastSave="{00000000-0000-0000-0000-000000000000}"/>
  <bookViews>
    <workbookView xWindow="0" yWindow="0" windowWidth="19200" windowHeight="10785" tabRatio="786" xr2:uid="{00000000-000D-0000-FFFF-FFFF00000000}"/>
  </bookViews>
  <sheets>
    <sheet name="Start" sheetId="1" r:id="rId1"/>
    <sheet name="SCHEDE " sheetId="40" r:id="rId2"/>
    <sheet name="RIEPILOGO" sheetId="63" r:id="rId3"/>
    <sheet name="A1" sheetId="41" r:id="rId4"/>
    <sheet name="A2" sheetId="55" r:id="rId5"/>
    <sheet name="A3" sheetId="56" r:id="rId6"/>
    <sheet name="A4" sheetId="57" r:id="rId7"/>
    <sheet name="A5" sheetId="58" r:id="rId8"/>
    <sheet name="A6" sheetId="59" r:id="rId9"/>
    <sheet name="A7" sheetId="60" r:id="rId10"/>
    <sheet name="A8" sheetId="53" r:id="rId11"/>
    <sheet name="A9" sheetId="61" r:id="rId12"/>
    <sheet name="A10" sheetId="68" r:id="rId13"/>
    <sheet name="A11" sheetId="69" r:id="rId14"/>
    <sheet name="A12" sheetId="70" r:id="rId15"/>
    <sheet name="A13" sheetId="62" r:id="rId16"/>
    <sheet name="A14" sheetId="71" r:id="rId17"/>
    <sheet name="A15" sheetId="72" r:id="rId18"/>
    <sheet name="A16" sheetId="73" r:id="rId19"/>
    <sheet name="A17" sheetId="74" r:id="rId20"/>
    <sheet name="A18" sheetId="75" r:id="rId21"/>
    <sheet name="A19" sheetId="76" r:id="rId22"/>
    <sheet name="A20" sheetId="77" r:id="rId23"/>
  </sheets>
  <externalReferences>
    <externalReference r:id="rId24"/>
  </externalReferences>
  <definedNames>
    <definedName name="A.S." localSheetId="6">'A4'!$A$1:$AC$39</definedName>
    <definedName name="ANNO" localSheetId="3">'A1'!$A$1:$AC$39</definedName>
    <definedName name="Anno_1" localSheetId="3">'A1'!$C$1</definedName>
    <definedName name="Anno_1" localSheetId="12">'A10'!$C$1</definedName>
    <definedName name="Anno_1" localSheetId="13">'A11'!$C$1</definedName>
    <definedName name="Anno_1" localSheetId="14">'A12'!$C$1</definedName>
    <definedName name="Anno_1" localSheetId="15">'A13'!$C$1</definedName>
    <definedName name="Anno_1" localSheetId="16">'A14'!$C$1</definedName>
    <definedName name="Anno_1" localSheetId="17">'A15'!$C$1</definedName>
    <definedName name="Anno_1" localSheetId="18">'A16'!$C$1</definedName>
    <definedName name="Anno_1" localSheetId="19">'A17'!$C$1</definedName>
    <definedName name="Anno_1" localSheetId="20">'A18'!$C$1</definedName>
    <definedName name="Anno_1" localSheetId="21">'A19'!$C$1</definedName>
    <definedName name="Anno_1" localSheetId="4">'A2'!$C$1</definedName>
    <definedName name="Anno_1" localSheetId="22">'A20'!$C$1</definedName>
    <definedName name="Anno_1" localSheetId="5">'A3'!$C$1</definedName>
    <definedName name="Anno_1" localSheetId="6">'A4'!$C$1</definedName>
    <definedName name="Anno_1" localSheetId="7">'A5'!$C$1</definedName>
    <definedName name="Anno_1" localSheetId="8">'A6'!$C$1</definedName>
    <definedName name="Anno_1" localSheetId="9">'A7'!$C$1</definedName>
    <definedName name="Anno_1" localSheetId="10">'A8'!$C$1</definedName>
    <definedName name="Anno_1" localSheetId="11">'A9'!$C$1</definedName>
    <definedName name="_xlnm.Print_Area" localSheetId="3">'A1'!$A$1:$AC$39</definedName>
    <definedName name="_xlnm.Print_Area" localSheetId="12">'A10'!$A$1:$AC$39</definedName>
    <definedName name="_xlnm.Print_Area" localSheetId="13">'A11'!$A$1:$AC$39</definedName>
    <definedName name="_xlnm.Print_Area" localSheetId="14">'A12'!$A$1:$AC$39</definedName>
    <definedName name="_xlnm.Print_Area" localSheetId="15">'A13'!$A$1:$AC$39</definedName>
    <definedName name="_xlnm.Print_Area" localSheetId="16">'A14'!$A$1:$AC$39</definedName>
    <definedName name="_xlnm.Print_Area" localSheetId="17">'A15'!$A$1:$AC$39</definedName>
    <definedName name="_xlnm.Print_Area" localSheetId="18">'A16'!$A$1:$AC$39</definedName>
    <definedName name="_xlnm.Print_Area" localSheetId="19">'A17'!$A$1:$AC$39</definedName>
    <definedName name="_xlnm.Print_Area" localSheetId="20">'A18'!$A$1:$AC$39</definedName>
    <definedName name="_xlnm.Print_Area" localSheetId="21">'A19'!$A$1:$AC$39</definedName>
    <definedName name="_xlnm.Print_Area" localSheetId="4">'A2'!$A$1:$AC$39</definedName>
    <definedName name="_xlnm.Print_Area" localSheetId="22">'A20'!$A$1:$AC$39</definedName>
    <definedName name="_xlnm.Print_Area" localSheetId="5">'A3'!$A$1:$AC$39</definedName>
    <definedName name="_xlnm.Print_Area" localSheetId="6">'A4'!$A$1:$AC$39</definedName>
    <definedName name="_xlnm.Print_Area" localSheetId="7">'A5'!$A$1:$AC$39</definedName>
    <definedName name="_xlnm.Print_Area" localSheetId="8">'A6'!$A$1:$AC$39</definedName>
    <definedName name="_xlnm.Print_Area" localSheetId="9">'A7'!$A$1:$AC$39</definedName>
    <definedName name="_xlnm.Print_Area" localSheetId="10">'A8'!$A$1:$AC$39</definedName>
    <definedName name="_xlnm.Print_Area" localSheetId="11">'A9'!$A$1:$AC$39</definedName>
    <definedName name="_xlnm.Print_Area" localSheetId="2">RIEPILOGO!$A$1:$S$26</definedName>
    <definedName name="_xlnm.Print_Area" localSheetId="0">Start!#REF!</definedName>
    <definedName name="C.d.C">#REF!</definedName>
    <definedName name="CLASSE_DI_CONCORSOSCHEDA">#REF!</definedName>
    <definedName name="data_1" localSheetId="3">'A1'!$D$2</definedName>
    <definedName name="data_1" localSheetId="12">'A10'!$D$2</definedName>
    <definedName name="data_1" localSheetId="13">'A11'!$D$2</definedName>
    <definedName name="data_1" localSheetId="14">'A12'!$D$2</definedName>
    <definedName name="data_1" localSheetId="15">'A13'!$D$2</definedName>
    <definedName name="data_1" localSheetId="16">'A14'!$D$2</definedName>
    <definedName name="data_1" localSheetId="17">'A15'!$D$2</definedName>
    <definedName name="data_1" localSheetId="18">'A16'!$D$2</definedName>
    <definedName name="data_1" localSheetId="19">'A17'!$D$2</definedName>
    <definedName name="data_1" localSheetId="20">'A18'!$D$2</definedName>
    <definedName name="data_1" localSheetId="21">'A19'!$D$2</definedName>
    <definedName name="data_1" localSheetId="4">'A2'!$D$2</definedName>
    <definedName name="data_1" localSheetId="22">'A20'!$D$2</definedName>
    <definedName name="data_1" localSheetId="5">'A3'!$D$2</definedName>
    <definedName name="data_1" localSheetId="6">'A4'!$D$2</definedName>
    <definedName name="data_1" localSheetId="7">'A5'!$D$2</definedName>
    <definedName name="data_1" localSheetId="8">'A6'!$D$2</definedName>
    <definedName name="data_1" localSheetId="9">'A7'!$D$2</definedName>
    <definedName name="data_1" localSheetId="10">'A8'!$D$2</definedName>
    <definedName name="data_1" localSheetId="11">'A9'!$D$2</definedName>
    <definedName name="data_2" localSheetId="3">'A1'!$E$2</definedName>
    <definedName name="data_2" localSheetId="12">'A10'!$E$2</definedName>
    <definedName name="data_2" localSheetId="13">'A11'!$E$2</definedName>
    <definedName name="data_2" localSheetId="14">'A12'!$E$2</definedName>
    <definedName name="data_2" localSheetId="15">'A13'!$E$2</definedName>
    <definedName name="data_2" localSheetId="16">'A14'!$E$2</definedName>
    <definedName name="data_2" localSheetId="17">'A15'!$E$2</definedName>
    <definedName name="data_2" localSheetId="18">'A16'!$E$2</definedName>
    <definedName name="data_2" localSheetId="19">'A17'!$E$2</definedName>
    <definedName name="data_2" localSheetId="20">'A18'!$E$2</definedName>
    <definedName name="data_2" localSheetId="21">'A19'!$E$2</definedName>
    <definedName name="data_2" localSheetId="4">'A2'!$E$2</definedName>
    <definedName name="data_2" localSheetId="22">'A20'!$E$2</definedName>
    <definedName name="data_2" localSheetId="5">'A3'!$E$2</definedName>
    <definedName name="data_2" localSheetId="6">'A4'!$E$2</definedName>
    <definedName name="data_2" localSheetId="7">'A5'!$E$2</definedName>
    <definedName name="data_2" localSheetId="8">'A6'!$E$2</definedName>
    <definedName name="data_2" localSheetId="9">'A7'!$E$2</definedName>
    <definedName name="data_2" localSheetId="10">'A8'!$E$2</definedName>
    <definedName name="data_2" localSheetId="11">'A9'!$E$2</definedName>
    <definedName name="RIEPILOGO">RIEPILOGO!$A$1:$S$26</definedName>
    <definedName name="SCHEDA" localSheetId="1">'SCHEDE '!#REF!</definedName>
    <definedName name="SCHEDA">#REF!</definedName>
    <definedName name="SCHEDA_AA" localSheetId="1">'SCHEDE '!$A$1:$F$23</definedName>
    <definedName name="SCHEDA_AT" localSheetId="1">'SCHEDE '!$U$1:$Z$21</definedName>
    <definedName name="SCHEDA_CS" localSheetId="1">'SCHEDE '!$K$1:$P$31</definedName>
    <definedName name="SERVIZI" localSheetId="1">'SCHEDE '!#REF!</definedName>
    <definedName name="SERVIZI">#REF!</definedName>
    <definedName name="SERVIZI.1">#REF!</definedName>
    <definedName name="SERVIZI_ass_amm" localSheetId="3">'A1'!#REF!</definedName>
    <definedName name="SERVIZI_ASSAMM" localSheetId="3">'A1'!$A$1:$AB$41</definedName>
    <definedName name="SERVIZI1" localSheetId="1">'SCHEDE '!#REF!</definedName>
    <definedName name="SERVIZI1">#REF!</definedName>
    <definedName name="STAMPA" localSheetId="3">'A1'!$A$1:$AC$39</definedName>
    <definedName name="STAMPA" localSheetId="12">'A10'!$A$1:$AC$39</definedName>
    <definedName name="STAMPA" localSheetId="13">'A11'!$A$1:$AC$39</definedName>
    <definedName name="STAMPA" localSheetId="14">'A12'!$A$1:$AC$39</definedName>
    <definedName name="STAMPA" localSheetId="15">'A13'!$A$1:$AC$39</definedName>
    <definedName name="STAMPA" localSheetId="16">'A14'!$A$1:$AC$39</definedName>
    <definedName name="STAMPA" localSheetId="17">'A15'!$A$1:$AC$39</definedName>
    <definedName name="STAMPA" localSheetId="18">'A16'!$A$1:$AC$39</definedName>
    <definedName name="STAMPA" localSheetId="19">'A17'!$A$1:$AC$39</definedName>
    <definedName name="STAMPA" localSheetId="20">'A18'!$A$1:$AC$39</definedName>
    <definedName name="STAMPA" localSheetId="21">'A19'!$A$1:$AC$39</definedName>
    <definedName name="STAMPA" localSheetId="4">'A2'!$A$1:$AC$39</definedName>
    <definedName name="STAMPA" localSheetId="22">'A20'!$A$1:$AC$39</definedName>
    <definedName name="STAMPA" localSheetId="6">'A4'!$A$1:$AC$31</definedName>
    <definedName name="STAMPA" localSheetId="7">'A5'!$A$1:$AC$39</definedName>
    <definedName name="STAMPA" localSheetId="8">'A6'!$A$1:$AC$39</definedName>
    <definedName name="STAMPA" localSheetId="9">'A7'!$A$1:$AC$39</definedName>
    <definedName name="STAMPA" localSheetId="10">'A8'!$A$1:$AC$39</definedName>
    <definedName name="STAMPA" localSheetId="11">'A9'!$A$1:$AC$39</definedName>
    <definedName name="STAMPA1" localSheetId="6">'A4'!$A$1:$AC$39</definedName>
    <definedName name="TOTALE__PUNTI" localSheetId="3">'A1'!#REF!</definedName>
    <definedName name="versione" localSheetId="0">Start!$X$14</definedName>
    <definedName name="VERSIONE">Start!#REF!</definedName>
    <definedName name="VERSIONEFILE">[1]DECRETO!$L$7</definedName>
  </definedNames>
  <calcPr calcId="191029"/>
</workbook>
</file>

<file path=xl/calcChain.xml><?xml version="1.0" encoding="utf-8"?>
<calcChain xmlns="http://schemas.openxmlformats.org/spreadsheetml/2006/main">
  <c r="W3" i="40" l="1"/>
  <c r="M3" i="40"/>
  <c r="C4" i="40"/>
  <c r="R7" i="40" l="1"/>
  <c r="R6" i="40"/>
  <c r="AA12" i="40"/>
  <c r="AA11" i="40"/>
  <c r="AA10" i="40"/>
  <c r="AA9" i="40"/>
  <c r="AA8" i="40"/>
  <c r="AA7" i="40"/>
  <c r="AA5" i="40"/>
  <c r="G14" i="40"/>
  <c r="G13" i="40"/>
  <c r="G12" i="40"/>
  <c r="G11" i="40"/>
  <c r="G10" i="40"/>
  <c r="G9" i="40"/>
  <c r="G8" i="40"/>
  <c r="G7" i="40"/>
  <c r="M29" i="41"/>
  <c r="M38" i="77"/>
  <c r="R38" i="77" s="1"/>
  <c r="M37" i="77"/>
  <c r="R37" i="77" s="1"/>
  <c r="M36" i="77"/>
  <c r="R35" i="77"/>
  <c r="N35" i="77" s="1"/>
  <c r="M35" i="77"/>
  <c r="M34" i="77"/>
  <c r="M39" i="77" s="1"/>
  <c r="M30" i="77"/>
  <c r="R29" i="77"/>
  <c r="S29" i="77" s="1"/>
  <c r="T29" i="77" s="1"/>
  <c r="N29" i="77"/>
  <c r="M29" i="77"/>
  <c r="M28" i="77"/>
  <c r="R28" i="77" s="1"/>
  <c r="R27" i="77"/>
  <c r="S27" i="77" s="1"/>
  <c r="T27" i="77" s="1"/>
  <c r="N27" i="77"/>
  <c r="M27" i="77"/>
  <c r="M26" i="77"/>
  <c r="M22" i="77"/>
  <c r="R22" i="77" s="1"/>
  <c r="R21" i="77"/>
  <c r="S21" i="77" s="1"/>
  <c r="T21" i="77" s="1"/>
  <c r="N21" i="77"/>
  <c r="M21" i="77"/>
  <c r="M20" i="77"/>
  <c r="R19" i="77"/>
  <c r="N19" i="77" s="1"/>
  <c r="M19" i="77"/>
  <c r="M18" i="77"/>
  <c r="M23" i="77" s="1"/>
  <c r="M38" i="76"/>
  <c r="R38" i="76" s="1"/>
  <c r="M37" i="76"/>
  <c r="R37" i="76" s="1"/>
  <c r="M36" i="76"/>
  <c r="R35" i="76"/>
  <c r="S35" i="76" s="1"/>
  <c r="T35" i="76" s="1"/>
  <c r="M35" i="76"/>
  <c r="M34" i="76"/>
  <c r="M39" i="76" s="1"/>
  <c r="M30" i="76"/>
  <c r="R30" i="76" s="1"/>
  <c r="R29" i="76"/>
  <c r="S29" i="76" s="1"/>
  <c r="T29" i="76" s="1"/>
  <c r="N29" i="76"/>
  <c r="M29" i="76"/>
  <c r="M28" i="76"/>
  <c r="R28" i="76" s="1"/>
  <c r="M27" i="76"/>
  <c r="R27" i="76" s="1"/>
  <c r="M26" i="76"/>
  <c r="M22" i="76"/>
  <c r="R22" i="76" s="1"/>
  <c r="M21" i="76"/>
  <c r="R21" i="76" s="1"/>
  <c r="M20" i="76"/>
  <c r="R19" i="76"/>
  <c r="N19" i="76" s="1"/>
  <c r="M19" i="76"/>
  <c r="M18" i="76"/>
  <c r="M23" i="76" s="1"/>
  <c r="M38" i="75"/>
  <c r="R38" i="75" s="1"/>
  <c r="N38" i="75" s="1"/>
  <c r="M37" i="75"/>
  <c r="R37" i="75" s="1"/>
  <c r="M36" i="75"/>
  <c r="R36" i="75" s="1"/>
  <c r="V35" i="75"/>
  <c r="R35" i="75"/>
  <c r="S35" i="75" s="1"/>
  <c r="T35" i="75" s="1"/>
  <c r="M35" i="75"/>
  <c r="U35" i="75" s="1"/>
  <c r="M34" i="75"/>
  <c r="M39" i="75" s="1"/>
  <c r="M30" i="75"/>
  <c r="R30" i="75" s="1"/>
  <c r="R29" i="75"/>
  <c r="S29" i="75" s="1"/>
  <c r="T29" i="75" s="1"/>
  <c r="M29" i="75"/>
  <c r="S28" i="75"/>
  <c r="T28" i="75" s="1"/>
  <c r="M28" i="75"/>
  <c r="R28" i="75" s="1"/>
  <c r="N28" i="75" s="1"/>
  <c r="M27" i="75"/>
  <c r="R27" i="75" s="1"/>
  <c r="M26" i="75"/>
  <c r="M31" i="75" s="1"/>
  <c r="S22" i="75"/>
  <c r="T22" i="75" s="1"/>
  <c r="M22" i="75"/>
  <c r="R22" i="75" s="1"/>
  <c r="N22" i="75" s="1"/>
  <c r="M21" i="75"/>
  <c r="R21" i="75" s="1"/>
  <c r="R20" i="75"/>
  <c r="S20" i="75" s="1"/>
  <c r="T20" i="75" s="1"/>
  <c r="M20" i="75"/>
  <c r="U20" i="75" s="1"/>
  <c r="R19" i="75"/>
  <c r="N19" i="75" s="1"/>
  <c r="M19" i="75"/>
  <c r="M18" i="75"/>
  <c r="M38" i="74"/>
  <c r="R38" i="74" s="1"/>
  <c r="N38" i="74" s="1"/>
  <c r="M37" i="74"/>
  <c r="M36" i="74"/>
  <c r="R36" i="74" s="1"/>
  <c r="V35" i="74"/>
  <c r="R35" i="74"/>
  <c r="S35" i="74" s="1"/>
  <c r="T35" i="74" s="1"/>
  <c r="M35" i="74"/>
  <c r="U35" i="74" s="1"/>
  <c r="M34" i="74"/>
  <c r="M30" i="74"/>
  <c r="R30" i="74" s="1"/>
  <c r="R29" i="74"/>
  <c r="S29" i="74" s="1"/>
  <c r="T29" i="74" s="1"/>
  <c r="M29" i="74"/>
  <c r="S28" i="74"/>
  <c r="T28" i="74" s="1"/>
  <c r="M28" i="74"/>
  <c r="R28" i="74" s="1"/>
  <c r="N28" i="74" s="1"/>
  <c r="M27" i="74"/>
  <c r="R27" i="74" s="1"/>
  <c r="R26" i="74"/>
  <c r="S26" i="74" s="1"/>
  <c r="T26" i="74" s="1"/>
  <c r="M26" i="74"/>
  <c r="M22" i="74"/>
  <c r="R22" i="74" s="1"/>
  <c r="N22" i="74" s="1"/>
  <c r="M21" i="74"/>
  <c r="R21" i="74" s="1"/>
  <c r="R20" i="74"/>
  <c r="S20" i="74" s="1"/>
  <c r="T20" i="74" s="1"/>
  <c r="M20" i="74"/>
  <c r="U20" i="74" s="1"/>
  <c r="R19" i="74"/>
  <c r="S19" i="74" s="1"/>
  <c r="T19" i="74" s="1"/>
  <c r="N19" i="74"/>
  <c r="M19" i="74"/>
  <c r="M18" i="74"/>
  <c r="M23" i="74" s="1"/>
  <c r="R23" i="74" s="1"/>
  <c r="M38" i="73"/>
  <c r="R38" i="73" s="1"/>
  <c r="M37" i="73"/>
  <c r="R37" i="73" s="1"/>
  <c r="M36" i="73"/>
  <c r="R36" i="73" s="1"/>
  <c r="R35" i="73"/>
  <c r="N35" i="73" s="1"/>
  <c r="M35" i="73"/>
  <c r="M34" i="73"/>
  <c r="M39" i="73" s="1"/>
  <c r="M30" i="73"/>
  <c r="R30" i="73" s="1"/>
  <c r="R29" i="73"/>
  <c r="S29" i="73" s="1"/>
  <c r="T29" i="73" s="1"/>
  <c r="N29" i="73"/>
  <c r="M29" i="73"/>
  <c r="M28" i="73"/>
  <c r="R28" i="73" s="1"/>
  <c r="R27" i="73"/>
  <c r="S27" i="73" s="1"/>
  <c r="T27" i="73" s="1"/>
  <c r="N27" i="73"/>
  <c r="M27" i="73"/>
  <c r="M26" i="73"/>
  <c r="M31" i="73" s="1"/>
  <c r="M22" i="73"/>
  <c r="R22" i="73" s="1"/>
  <c r="M21" i="73"/>
  <c r="R21" i="73" s="1"/>
  <c r="M20" i="73"/>
  <c r="R19" i="73"/>
  <c r="S19" i="73" s="1"/>
  <c r="T19" i="73" s="1"/>
  <c r="N19" i="73"/>
  <c r="M19" i="73"/>
  <c r="M18" i="73"/>
  <c r="M23" i="73" s="1"/>
  <c r="M38" i="72"/>
  <c r="R38" i="72" s="1"/>
  <c r="M37" i="72"/>
  <c r="R37" i="72" s="1"/>
  <c r="M36" i="72"/>
  <c r="R36" i="72" s="1"/>
  <c r="R35" i="72"/>
  <c r="S35" i="72" s="1"/>
  <c r="T35" i="72" s="1"/>
  <c r="N35" i="72"/>
  <c r="M35" i="72"/>
  <c r="M34" i="72"/>
  <c r="M39" i="72" s="1"/>
  <c r="M30" i="72"/>
  <c r="R29" i="72"/>
  <c r="S29" i="72" s="1"/>
  <c r="T29" i="72" s="1"/>
  <c r="N29" i="72"/>
  <c r="M29" i="72"/>
  <c r="U29" i="72" s="1"/>
  <c r="M28" i="72"/>
  <c r="R28" i="72" s="1"/>
  <c r="R27" i="72"/>
  <c r="S27" i="72" s="1"/>
  <c r="T27" i="72" s="1"/>
  <c r="N27" i="72"/>
  <c r="M27" i="72"/>
  <c r="U27" i="72" s="1"/>
  <c r="M26" i="72"/>
  <c r="M22" i="72"/>
  <c r="R22" i="72" s="1"/>
  <c r="R21" i="72"/>
  <c r="S21" i="72" s="1"/>
  <c r="T21" i="72" s="1"/>
  <c r="N21" i="72"/>
  <c r="M21" i="72"/>
  <c r="U21" i="72" s="1"/>
  <c r="M20" i="72"/>
  <c r="R19" i="72"/>
  <c r="N19" i="72" s="1"/>
  <c r="M19" i="72"/>
  <c r="M18" i="72"/>
  <c r="M23" i="72" s="1"/>
  <c r="M38" i="71"/>
  <c r="R38" i="71" s="1"/>
  <c r="R37" i="71"/>
  <c r="S37" i="71" s="1"/>
  <c r="T37" i="71" s="1"/>
  <c r="N37" i="71"/>
  <c r="M37" i="71"/>
  <c r="U37" i="71" s="1"/>
  <c r="M36" i="71"/>
  <c r="R35" i="71"/>
  <c r="N35" i="71" s="1"/>
  <c r="M35" i="71"/>
  <c r="M34" i="71"/>
  <c r="M39" i="71" s="1"/>
  <c r="M30" i="71"/>
  <c r="R29" i="71"/>
  <c r="S29" i="71" s="1"/>
  <c r="T29" i="71" s="1"/>
  <c r="N29" i="71"/>
  <c r="M29" i="71"/>
  <c r="U29" i="71" s="1"/>
  <c r="M28" i="71"/>
  <c r="R28" i="71" s="1"/>
  <c r="R27" i="71"/>
  <c r="S27" i="71" s="1"/>
  <c r="T27" i="71" s="1"/>
  <c r="N27" i="71"/>
  <c r="M27" i="71"/>
  <c r="U27" i="71" s="1"/>
  <c r="M26" i="71"/>
  <c r="M31" i="71" s="1"/>
  <c r="M22" i="71"/>
  <c r="R22" i="71" s="1"/>
  <c r="R21" i="71"/>
  <c r="S21" i="71" s="1"/>
  <c r="T21" i="71" s="1"/>
  <c r="N21" i="71"/>
  <c r="M21" i="71"/>
  <c r="M20" i="71"/>
  <c r="R19" i="71"/>
  <c r="N19" i="71" s="1"/>
  <c r="M19" i="71"/>
  <c r="M18" i="71"/>
  <c r="M23" i="71" s="1"/>
  <c r="M38" i="62"/>
  <c r="R38" i="62" s="1"/>
  <c r="M37" i="62"/>
  <c r="R37" i="62" s="1"/>
  <c r="M36" i="62"/>
  <c r="R36" i="62" s="1"/>
  <c r="R35" i="62"/>
  <c r="S35" i="62" s="1"/>
  <c r="T35" i="62" s="1"/>
  <c r="N35" i="62"/>
  <c r="M35" i="62"/>
  <c r="M34" i="62"/>
  <c r="M39" i="62" s="1"/>
  <c r="M30" i="62"/>
  <c r="R30" i="62" s="1"/>
  <c r="R29" i="62"/>
  <c r="S29" i="62" s="1"/>
  <c r="T29" i="62" s="1"/>
  <c r="N29" i="62"/>
  <c r="M29" i="62"/>
  <c r="U29" i="62" s="1"/>
  <c r="M28" i="62"/>
  <c r="R28" i="62" s="1"/>
  <c r="R27" i="62"/>
  <c r="S27" i="62" s="1"/>
  <c r="T27" i="62" s="1"/>
  <c r="N27" i="62"/>
  <c r="M27" i="62"/>
  <c r="M26" i="62"/>
  <c r="M31" i="62" s="1"/>
  <c r="M22" i="62"/>
  <c r="R22" i="62" s="1"/>
  <c r="R21" i="62"/>
  <c r="S21" i="62" s="1"/>
  <c r="T21" i="62" s="1"/>
  <c r="N21" i="62"/>
  <c r="M21" i="62"/>
  <c r="M20" i="62"/>
  <c r="R20" i="62" s="1"/>
  <c r="R19" i="62"/>
  <c r="S19" i="62" s="1"/>
  <c r="T19" i="62" s="1"/>
  <c r="M19" i="62"/>
  <c r="M18" i="62"/>
  <c r="M38" i="70"/>
  <c r="R38" i="70" s="1"/>
  <c r="M37" i="70"/>
  <c r="R37" i="70" s="1"/>
  <c r="M36" i="70"/>
  <c r="R36" i="70" s="1"/>
  <c r="R35" i="70"/>
  <c r="S35" i="70" s="1"/>
  <c r="T35" i="70" s="1"/>
  <c r="N35" i="70"/>
  <c r="M35" i="70"/>
  <c r="M34" i="70"/>
  <c r="M39" i="70" s="1"/>
  <c r="M30" i="70"/>
  <c r="R29" i="70"/>
  <c r="S29" i="70" s="1"/>
  <c r="T29" i="70" s="1"/>
  <c r="N29" i="70"/>
  <c r="M29" i="70"/>
  <c r="U29" i="70" s="1"/>
  <c r="M28" i="70"/>
  <c r="R28" i="70" s="1"/>
  <c r="R27" i="70"/>
  <c r="S27" i="70" s="1"/>
  <c r="T27" i="70" s="1"/>
  <c r="N27" i="70"/>
  <c r="M27" i="70"/>
  <c r="U27" i="70" s="1"/>
  <c r="M26" i="70"/>
  <c r="M22" i="70"/>
  <c r="R22" i="70" s="1"/>
  <c r="R21" i="70"/>
  <c r="S21" i="70" s="1"/>
  <c r="T21" i="70" s="1"/>
  <c r="N21" i="70"/>
  <c r="M21" i="70"/>
  <c r="U21" i="70" s="1"/>
  <c r="M20" i="70"/>
  <c r="R19" i="70"/>
  <c r="N19" i="70" s="1"/>
  <c r="M19" i="70"/>
  <c r="M18" i="70"/>
  <c r="M23" i="70" s="1"/>
  <c r="M38" i="69"/>
  <c r="R38" i="69" s="1"/>
  <c r="M37" i="69"/>
  <c r="R37" i="69" s="1"/>
  <c r="M36" i="69"/>
  <c r="R36" i="69" s="1"/>
  <c r="R35" i="69"/>
  <c r="N35" i="69" s="1"/>
  <c r="M35" i="69"/>
  <c r="M34" i="69"/>
  <c r="M39" i="69" s="1"/>
  <c r="M30" i="69"/>
  <c r="R29" i="69"/>
  <c r="S29" i="69" s="1"/>
  <c r="T29" i="69" s="1"/>
  <c r="N29" i="69"/>
  <c r="M29" i="69"/>
  <c r="M28" i="69"/>
  <c r="R28" i="69" s="1"/>
  <c r="R27" i="69"/>
  <c r="S27" i="69" s="1"/>
  <c r="T27" i="69" s="1"/>
  <c r="N27" i="69"/>
  <c r="M27" i="69"/>
  <c r="M26" i="69"/>
  <c r="M22" i="69"/>
  <c r="R22" i="69" s="1"/>
  <c r="R21" i="69"/>
  <c r="S21" i="69" s="1"/>
  <c r="T21" i="69" s="1"/>
  <c r="N21" i="69"/>
  <c r="M21" i="69"/>
  <c r="M20" i="69"/>
  <c r="R19" i="69"/>
  <c r="S19" i="69" s="1"/>
  <c r="T19" i="69" s="1"/>
  <c r="M19" i="69"/>
  <c r="M18" i="69"/>
  <c r="M23" i="69" s="1"/>
  <c r="M38" i="68"/>
  <c r="R38" i="68" s="1"/>
  <c r="M37" i="68"/>
  <c r="R37" i="68" s="1"/>
  <c r="M36" i="68"/>
  <c r="R35" i="68"/>
  <c r="S35" i="68" s="1"/>
  <c r="T35" i="68" s="1"/>
  <c r="M35" i="68"/>
  <c r="M34" i="68"/>
  <c r="M39" i="68" s="1"/>
  <c r="M30" i="68"/>
  <c r="R30" i="68" s="1"/>
  <c r="R29" i="68"/>
  <c r="S29" i="68" s="1"/>
  <c r="T29" i="68" s="1"/>
  <c r="N29" i="68"/>
  <c r="M29" i="68"/>
  <c r="M28" i="68"/>
  <c r="R28" i="68" s="1"/>
  <c r="R27" i="68"/>
  <c r="S27" i="68" s="1"/>
  <c r="T27" i="68" s="1"/>
  <c r="N27" i="68"/>
  <c r="M27" i="68"/>
  <c r="M26" i="68"/>
  <c r="M22" i="68"/>
  <c r="R22" i="68" s="1"/>
  <c r="R21" i="68"/>
  <c r="S21" i="68" s="1"/>
  <c r="T21" i="68" s="1"/>
  <c r="N21" i="68"/>
  <c r="M21" i="68"/>
  <c r="M20" i="68"/>
  <c r="R20" i="68" s="1"/>
  <c r="R19" i="68"/>
  <c r="S19" i="68" s="1"/>
  <c r="T19" i="68" s="1"/>
  <c r="N19" i="68"/>
  <c r="M19" i="68"/>
  <c r="M18" i="68"/>
  <c r="M23" i="68" s="1"/>
  <c r="M38" i="61"/>
  <c r="R38" i="61" s="1"/>
  <c r="M37" i="61"/>
  <c r="R37" i="61" s="1"/>
  <c r="M36" i="61"/>
  <c r="R35" i="61"/>
  <c r="S35" i="61" s="1"/>
  <c r="T35" i="61" s="1"/>
  <c r="M35" i="61"/>
  <c r="M34" i="61"/>
  <c r="M39" i="61" s="1"/>
  <c r="M30" i="61"/>
  <c r="R30" i="61" s="1"/>
  <c r="R29" i="61"/>
  <c r="S29" i="61" s="1"/>
  <c r="T29" i="61" s="1"/>
  <c r="N29" i="61"/>
  <c r="M29" i="61"/>
  <c r="M28" i="61"/>
  <c r="R28" i="61" s="1"/>
  <c r="R27" i="61"/>
  <c r="S27" i="61" s="1"/>
  <c r="T27" i="61" s="1"/>
  <c r="N27" i="61"/>
  <c r="M27" i="61"/>
  <c r="M26" i="61"/>
  <c r="M31" i="61" s="1"/>
  <c r="M22" i="61"/>
  <c r="R22" i="61" s="1"/>
  <c r="R21" i="61"/>
  <c r="S21" i="61" s="1"/>
  <c r="T21" i="61" s="1"/>
  <c r="N21" i="61"/>
  <c r="M21" i="61"/>
  <c r="M20" i="61"/>
  <c r="R20" i="61" s="1"/>
  <c r="R19" i="61"/>
  <c r="S19" i="61" s="1"/>
  <c r="T19" i="61" s="1"/>
  <c r="N19" i="61"/>
  <c r="M19" i="61"/>
  <c r="M18" i="61"/>
  <c r="M23" i="61" s="1"/>
  <c r="M38" i="53"/>
  <c r="R38" i="53" s="1"/>
  <c r="M37" i="53"/>
  <c r="R37" i="53" s="1"/>
  <c r="M36" i="53"/>
  <c r="R35" i="53"/>
  <c r="S35" i="53" s="1"/>
  <c r="T35" i="53" s="1"/>
  <c r="N35" i="53"/>
  <c r="M35" i="53"/>
  <c r="M34" i="53"/>
  <c r="M39" i="53" s="1"/>
  <c r="M30" i="53"/>
  <c r="R29" i="53"/>
  <c r="S29" i="53" s="1"/>
  <c r="T29" i="53" s="1"/>
  <c r="N29" i="53"/>
  <c r="M29" i="53"/>
  <c r="U29" i="53" s="1"/>
  <c r="M28" i="53"/>
  <c r="R28" i="53" s="1"/>
  <c r="R27" i="53"/>
  <c r="S27" i="53" s="1"/>
  <c r="T27" i="53" s="1"/>
  <c r="N27" i="53"/>
  <c r="M27" i="53"/>
  <c r="M26" i="53"/>
  <c r="M22" i="53"/>
  <c r="R22" i="53" s="1"/>
  <c r="R21" i="53"/>
  <c r="S21" i="53" s="1"/>
  <c r="T21" i="53" s="1"/>
  <c r="N21" i="53"/>
  <c r="M21" i="53"/>
  <c r="U21" i="53" s="1"/>
  <c r="M20" i="53"/>
  <c r="R19" i="53"/>
  <c r="S19" i="53" s="1"/>
  <c r="T19" i="53" s="1"/>
  <c r="N19" i="53"/>
  <c r="M19" i="53"/>
  <c r="U19" i="53" s="1"/>
  <c r="M18" i="53"/>
  <c r="M23" i="53" s="1"/>
  <c r="M38" i="60"/>
  <c r="R38" i="60" s="1"/>
  <c r="N38" i="60" s="1"/>
  <c r="M37" i="60"/>
  <c r="M36" i="60"/>
  <c r="R36" i="60" s="1"/>
  <c r="V35" i="60"/>
  <c r="R35" i="60"/>
  <c r="S35" i="60" s="1"/>
  <c r="T35" i="60" s="1"/>
  <c r="M35" i="60"/>
  <c r="U35" i="60" s="1"/>
  <c r="M34" i="60"/>
  <c r="M39" i="60" s="1"/>
  <c r="M30" i="60"/>
  <c r="R30" i="60" s="1"/>
  <c r="R29" i="60"/>
  <c r="S29" i="60" s="1"/>
  <c r="T29" i="60" s="1"/>
  <c r="M29" i="60"/>
  <c r="S28" i="60"/>
  <c r="T28" i="60" s="1"/>
  <c r="M28" i="60"/>
  <c r="R28" i="60" s="1"/>
  <c r="N28" i="60" s="1"/>
  <c r="M27" i="60"/>
  <c r="R26" i="60"/>
  <c r="S26" i="60" s="1"/>
  <c r="T26" i="60" s="1"/>
  <c r="M26" i="60"/>
  <c r="S22" i="60"/>
  <c r="T22" i="60" s="1"/>
  <c r="M22" i="60"/>
  <c r="R22" i="60" s="1"/>
  <c r="N22" i="60" s="1"/>
  <c r="M21" i="60"/>
  <c r="R21" i="60" s="1"/>
  <c r="R20" i="60"/>
  <c r="S20" i="60" s="1"/>
  <c r="T20" i="60" s="1"/>
  <c r="N20" i="60"/>
  <c r="M20" i="60"/>
  <c r="U20" i="60" s="1"/>
  <c r="S19" i="60"/>
  <c r="T19" i="60" s="1"/>
  <c r="R19" i="60"/>
  <c r="N19" i="60"/>
  <c r="M19" i="60"/>
  <c r="M18" i="60"/>
  <c r="M38" i="59"/>
  <c r="R38" i="59" s="1"/>
  <c r="M37" i="59"/>
  <c r="R37" i="59" s="1"/>
  <c r="M36" i="59"/>
  <c r="R36" i="59" s="1"/>
  <c r="R35" i="59"/>
  <c r="N35" i="59" s="1"/>
  <c r="M35" i="59"/>
  <c r="M34" i="59"/>
  <c r="M39" i="59" s="1"/>
  <c r="M30" i="59"/>
  <c r="R29" i="59"/>
  <c r="S29" i="59" s="1"/>
  <c r="T29" i="59" s="1"/>
  <c r="N29" i="59"/>
  <c r="M29" i="59"/>
  <c r="M28" i="59"/>
  <c r="R28" i="59" s="1"/>
  <c r="R27" i="59"/>
  <c r="S27" i="59" s="1"/>
  <c r="T27" i="59" s="1"/>
  <c r="N27" i="59"/>
  <c r="M27" i="59"/>
  <c r="M26" i="59"/>
  <c r="M31" i="59" s="1"/>
  <c r="M22" i="59"/>
  <c r="R22" i="59" s="1"/>
  <c r="R21" i="59"/>
  <c r="S21" i="59" s="1"/>
  <c r="T21" i="59" s="1"/>
  <c r="N21" i="59"/>
  <c r="M21" i="59"/>
  <c r="U21" i="59" s="1"/>
  <c r="M20" i="59"/>
  <c r="R20" i="59" s="1"/>
  <c r="R19" i="59"/>
  <c r="S19" i="59" s="1"/>
  <c r="T19" i="59" s="1"/>
  <c r="N19" i="59"/>
  <c r="M19" i="59"/>
  <c r="M18" i="59"/>
  <c r="M23" i="59" s="1"/>
  <c r="M38" i="58"/>
  <c r="R38" i="58" s="1"/>
  <c r="M37" i="58"/>
  <c r="R37" i="58" s="1"/>
  <c r="M36" i="58"/>
  <c r="R36" i="58" s="1"/>
  <c r="R35" i="58"/>
  <c r="N35" i="58" s="1"/>
  <c r="M35" i="58"/>
  <c r="M34" i="58"/>
  <c r="M39" i="58" s="1"/>
  <c r="M30" i="58"/>
  <c r="R29" i="58"/>
  <c r="S29" i="58" s="1"/>
  <c r="T29" i="58" s="1"/>
  <c r="N29" i="58"/>
  <c r="M29" i="58"/>
  <c r="U29" i="58" s="1"/>
  <c r="M28" i="58"/>
  <c r="R28" i="58" s="1"/>
  <c r="R27" i="58"/>
  <c r="S27" i="58" s="1"/>
  <c r="T27" i="58" s="1"/>
  <c r="N27" i="58"/>
  <c r="M27" i="58"/>
  <c r="U27" i="58" s="1"/>
  <c r="M26" i="58"/>
  <c r="M31" i="58" s="1"/>
  <c r="M22" i="58"/>
  <c r="R22" i="58" s="1"/>
  <c r="R21" i="58"/>
  <c r="S21" i="58" s="1"/>
  <c r="T21" i="58" s="1"/>
  <c r="N21" i="58"/>
  <c r="M21" i="58"/>
  <c r="M20" i="58"/>
  <c r="R19" i="58"/>
  <c r="S19" i="58" s="1"/>
  <c r="T19" i="58" s="1"/>
  <c r="N19" i="58"/>
  <c r="M19" i="58"/>
  <c r="M18" i="58"/>
  <c r="M23" i="58" s="1"/>
  <c r="M38" i="57"/>
  <c r="R38" i="57" s="1"/>
  <c r="N38" i="57" s="1"/>
  <c r="M37" i="57"/>
  <c r="M36" i="57"/>
  <c r="R36" i="57" s="1"/>
  <c r="V35" i="57"/>
  <c r="R35" i="57"/>
  <c r="S35" i="57" s="1"/>
  <c r="T35" i="57" s="1"/>
  <c r="N35" i="57"/>
  <c r="M35" i="57"/>
  <c r="U35" i="57" s="1"/>
  <c r="M34" i="57"/>
  <c r="M30" i="57"/>
  <c r="R30" i="57" s="1"/>
  <c r="R29" i="57"/>
  <c r="S29" i="57" s="1"/>
  <c r="T29" i="57" s="1"/>
  <c r="M29" i="57"/>
  <c r="S28" i="57"/>
  <c r="T28" i="57" s="1"/>
  <c r="M28" i="57"/>
  <c r="R28" i="57" s="1"/>
  <c r="N28" i="57" s="1"/>
  <c r="M27" i="57"/>
  <c r="R27" i="57" s="1"/>
  <c r="M26" i="57"/>
  <c r="M22" i="57"/>
  <c r="R22" i="57" s="1"/>
  <c r="N22" i="57" s="1"/>
  <c r="M21" i="57"/>
  <c r="R21" i="57" s="1"/>
  <c r="R20" i="57"/>
  <c r="S20" i="57" s="1"/>
  <c r="T20" i="57" s="1"/>
  <c r="M20" i="57"/>
  <c r="U20" i="57" s="1"/>
  <c r="R19" i="57"/>
  <c r="S19" i="57" s="1"/>
  <c r="T19" i="57" s="1"/>
  <c r="N19" i="57"/>
  <c r="M19" i="57"/>
  <c r="M18" i="57"/>
  <c r="M23" i="57" s="1"/>
  <c r="M38" i="56"/>
  <c r="R38" i="56" s="1"/>
  <c r="M37" i="56"/>
  <c r="R37" i="56" s="1"/>
  <c r="M36" i="56"/>
  <c r="R36" i="56" s="1"/>
  <c r="R35" i="56"/>
  <c r="N35" i="56" s="1"/>
  <c r="M35" i="56"/>
  <c r="M34" i="56"/>
  <c r="M39" i="56" s="1"/>
  <c r="M30" i="56"/>
  <c r="R29" i="56"/>
  <c r="S29" i="56" s="1"/>
  <c r="T29" i="56" s="1"/>
  <c r="N29" i="56"/>
  <c r="M29" i="56"/>
  <c r="M28" i="56"/>
  <c r="R28" i="56" s="1"/>
  <c r="R27" i="56"/>
  <c r="S27" i="56" s="1"/>
  <c r="T27" i="56" s="1"/>
  <c r="N27" i="56"/>
  <c r="M27" i="56"/>
  <c r="M26" i="56"/>
  <c r="M22" i="56"/>
  <c r="R22" i="56" s="1"/>
  <c r="M21" i="56"/>
  <c r="R21" i="56" s="1"/>
  <c r="M20" i="56"/>
  <c r="R19" i="56"/>
  <c r="S19" i="56" s="1"/>
  <c r="T19" i="56" s="1"/>
  <c r="N19" i="56"/>
  <c r="M19" i="56"/>
  <c r="M18" i="56"/>
  <c r="M23" i="56" s="1"/>
  <c r="M38" i="55"/>
  <c r="R38" i="55" s="1"/>
  <c r="M37" i="55"/>
  <c r="R37" i="55" s="1"/>
  <c r="M36" i="55"/>
  <c r="R36" i="55" s="1"/>
  <c r="R35" i="55"/>
  <c r="N35" i="55" s="1"/>
  <c r="M35" i="55"/>
  <c r="M34" i="55"/>
  <c r="M39" i="55" s="1"/>
  <c r="M30" i="55"/>
  <c r="R30" i="55" s="1"/>
  <c r="R29" i="55"/>
  <c r="S29" i="55" s="1"/>
  <c r="T29" i="55" s="1"/>
  <c r="N29" i="55"/>
  <c r="M29" i="55"/>
  <c r="M28" i="55"/>
  <c r="R28" i="55" s="1"/>
  <c r="R27" i="55"/>
  <c r="S27" i="55" s="1"/>
  <c r="T27" i="55" s="1"/>
  <c r="N27" i="55"/>
  <c r="M27" i="55"/>
  <c r="M26" i="55"/>
  <c r="S22" i="55"/>
  <c r="T22" i="55" s="1"/>
  <c r="M22" i="55"/>
  <c r="R22" i="55" s="1"/>
  <c r="N22" i="55" s="1"/>
  <c r="M21" i="55"/>
  <c r="R21" i="55" s="1"/>
  <c r="M20" i="55"/>
  <c r="R20" i="55" s="1"/>
  <c r="R19" i="55"/>
  <c r="S19" i="55" s="1"/>
  <c r="T19" i="55" s="1"/>
  <c r="N19" i="55"/>
  <c r="M19" i="55"/>
  <c r="U19" i="55" s="1"/>
  <c r="M18" i="55"/>
  <c r="M34" i="41"/>
  <c r="M18" i="41"/>
  <c r="N22" i="77" l="1"/>
  <c r="S22" i="77"/>
  <c r="T22" i="77" s="1"/>
  <c r="R23" i="77"/>
  <c r="U21" i="77"/>
  <c r="N28" i="77"/>
  <c r="S28" i="77"/>
  <c r="T28" i="77" s="1"/>
  <c r="U27" i="77"/>
  <c r="U29" i="77"/>
  <c r="R39" i="77"/>
  <c r="S37" i="77"/>
  <c r="T37" i="77" s="1"/>
  <c r="N37" i="77"/>
  <c r="N38" i="77"/>
  <c r="S38" i="77"/>
  <c r="T38" i="77" s="1"/>
  <c r="S19" i="77"/>
  <c r="T19" i="77" s="1"/>
  <c r="R20" i="77"/>
  <c r="R26" i="77"/>
  <c r="R30" i="77"/>
  <c r="M31" i="77"/>
  <c r="S35" i="77"/>
  <c r="T35" i="77" s="1"/>
  <c r="R36" i="77"/>
  <c r="U37" i="77"/>
  <c r="U22" i="77"/>
  <c r="U28" i="77"/>
  <c r="R18" i="77"/>
  <c r="R34" i="77"/>
  <c r="R23" i="76"/>
  <c r="N28" i="76"/>
  <c r="S28" i="76"/>
  <c r="T28" i="76" s="1"/>
  <c r="U19" i="76"/>
  <c r="N22" i="76"/>
  <c r="S22" i="76"/>
  <c r="T22" i="76" s="1"/>
  <c r="U29" i="76"/>
  <c r="R39" i="76"/>
  <c r="S37" i="76"/>
  <c r="T37" i="76" s="1"/>
  <c r="N37" i="76"/>
  <c r="S27" i="76"/>
  <c r="T27" i="76" s="1"/>
  <c r="N27" i="76"/>
  <c r="S21" i="76"/>
  <c r="T21" i="76" s="1"/>
  <c r="N21" i="76"/>
  <c r="S30" i="76"/>
  <c r="T30" i="76" s="1"/>
  <c r="N30" i="76"/>
  <c r="U35" i="76"/>
  <c r="N38" i="76"/>
  <c r="S38" i="76"/>
  <c r="T38" i="76" s="1"/>
  <c r="U30" i="76"/>
  <c r="N35" i="76"/>
  <c r="S19" i="76"/>
  <c r="T19" i="76" s="1"/>
  <c r="R20" i="76"/>
  <c r="U21" i="76"/>
  <c r="R26" i="76"/>
  <c r="M31" i="76"/>
  <c r="R36" i="76"/>
  <c r="U37" i="76"/>
  <c r="U22" i="76"/>
  <c r="U28" i="76"/>
  <c r="R18" i="76"/>
  <c r="R34" i="76"/>
  <c r="V20" i="75"/>
  <c r="S36" i="75"/>
  <c r="T36" i="75" s="1"/>
  <c r="N36" i="75"/>
  <c r="S37" i="75"/>
  <c r="T37" i="75" s="1"/>
  <c r="N37" i="75"/>
  <c r="S21" i="75"/>
  <c r="T21" i="75" s="1"/>
  <c r="N21" i="75"/>
  <c r="W35" i="75"/>
  <c r="X35" i="75" s="1"/>
  <c r="P35" i="75" s="1"/>
  <c r="O35" i="75"/>
  <c r="S19" i="75"/>
  <c r="T19" i="75" s="1"/>
  <c r="N20" i="75"/>
  <c r="S27" i="75"/>
  <c r="T27" i="75" s="1"/>
  <c r="N27" i="75"/>
  <c r="U29" i="75"/>
  <c r="S30" i="75"/>
  <c r="T30" i="75" s="1"/>
  <c r="N30" i="75"/>
  <c r="N35" i="75"/>
  <c r="R39" i="75"/>
  <c r="R31" i="75"/>
  <c r="M23" i="75"/>
  <c r="R26" i="75"/>
  <c r="N29" i="75"/>
  <c r="U36" i="75"/>
  <c r="S38" i="75"/>
  <c r="T38" i="75" s="1"/>
  <c r="U38" i="75" s="1"/>
  <c r="U27" i="75"/>
  <c r="U37" i="75"/>
  <c r="U22" i="75"/>
  <c r="U28" i="75"/>
  <c r="R18" i="75"/>
  <c r="R34" i="75"/>
  <c r="N23" i="74"/>
  <c r="S23" i="74"/>
  <c r="T23" i="74" s="1"/>
  <c r="V20" i="74"/>
  <c r="S27" i="74"/>
  <c r="T27" i="74" s="1"/>
  <c r="N27" i="74"/>
  <c r="W35" i="74"/>
  <c r="X35" i="74" s="1"/>
  <c r="O35" i="74"/>
  <c r="S21" i="74"/>
  <c r="T21" i="74" s="1"/>
  <c r="U21" i="74" s="1"/>
  <c r="N21" i="74"/>
  <c r="M31" i="74"/>
  <c r="U26" i="74"/>
  <c r="M39" i="74"/>
  <c r="P35" i="74"/>
  <c r="N26" i="74"/>
  <c r="U29" i="74"/>
  <c r="N30" i="74"/>
  <c r="S30" i="74"/>
  <c r="T30" i="74" s="1"/>
  <c r="N35" i="74"/>
  <c r="U23" i="74"/>
  <c r="N36" i="74"/>
  <c r="S36" i="74"/>
  <c r="T36" i="74" s="1"/>
  <c r="U19" i="74"/>
  <c r="N20" i="74"/>
  <c r="S22" i="74"/>
  <c r="T22" i="74" s="1"/>
  <c r="U22" i="74" s="1"/>
  <c r="N29" i="74"/>
  <c r="Q35" i="74"/>
  <c r="S38" i="74"/>
  <c r="T38" i="74" s="1"/>
  <c r="U38" i="74" s="1"/>
  <c r="U28" i="74"/>
  <c r="R37" i="74"/>
  <c r="R18" i="74"/>
  <c r="R34" i="74"/>
  <c r="N22" i="73"/>
  <c r="S22" i="73"/>
  <c r="T22" i="73" s="1"/>
  <c r="R31" i="73"/>
  <c r="N28" i="73"/>
  <c r="S28" i="73"/>
  <c r="T28" i="73" s="1"/>
  <c r="U28" i="73" s="1"/>
  <c r="S30" i="73"/>
  <c r="T30" i="73" s="1"/>
  <c r="N30" i="73"/>
  <c r="S36" i="73"/>
  <c r="T36" i="73" s="1"/>
  <c r="N36" i="73"/>
  <c r="R23" i="73"/>
  <c r="U27" i="73"/>
  <c r="U29" i="73"/>
  <c r="R39" i="73"/>
  <c r="S37" i="73"/>
  <c r="T37" i="73" s="1"/>
  <c r="N37" i="73"/>
  <c r="U19" i="73"/>
  <c r="S21" i="73"/>
  <c r="T21" i="73" s="1"/>
  <c r="N21" i="73"/>
  <c r="N38" i="73"/>
  <c r="S38" i="73"/>
  <c r="T38" i="73" s="1"/>
  <c r="U30" i="73"/>
  <c r="U36" i="73"/>
  <c r="R20" i="73"/>
  <c r="R26" i="73"/>
  <c r="S35" i="73"/>
  <c r="T35" i="73" s="1"/>
  <c r="U37" i="73"/>
  <c r="U22" i="73"/>
  <c r="R18" i="73"/>
  <c r="R34" i="73"/>
  <c r="V21" i="72"/>
  <c r="V27" i="72"/>
  <c r="V29" i="72"/>
  <c r="R39" i="72"/>
  <c r="S36" i="72"/>
  <c r="T36" i="72" s="1"/>
  <c r="N36" i="72"/>
  <c r="U35" i="72"/>
  <c r="S37" i="72"/>
  <c r="T37" i="72" s="1"/>
  <c r="N37" i="72"/>
  <c r="R23" i="72"/>
  <c r="N28" i="72"/>
  <c r="S28" i="72"/>
  <c r="T28" i="72" s="1"/>
  <c r="N22" i="72"/>
  <c r="S22" i="72"/>
  <c r="T22" i="72" s="1"/>
  <c r="U22" i="72" s="1"/>
  <c r="N38" i="72"/>
  <c r="S38" i="72"/>
  <c r="T38" i="72" s="1"/>
  <c r="S19" i="72"/>
  <c r="T19" i="72" s="1"/>
  <c r="R20" i="72"/>
  <c r="R26" i="72"/>
  <c r="R30" i="72"/>
  <c r="M31" i="72"/>
  <c r="U37" i="72"/>
  <c r="U28" i="72"/>
  <c r="U38" i="72"/>
  <c r="R18" i="72"/>
  <c r="R34" i="72"/>
  <c r="R39" i="71"/>
  <c r="V37" i="71"/>
  <c r="V27" i="71"/>
  <c r="N22" i="71"/>
  <c r="S22" i="71"/>
  <c r="T22" i="71" s="1"/>
  <c r="V29" i="71"/>
  <c r="R23" i="71"/>
  <c r="U21" i="71"/>
  <c r="R31" i="71"/>
  <c r="N28" i="71"/>
  <c r="S28" i="71"/>
  <c r="T28" i="71" s="1"/>
  <c r="N38" i="71"/>
  <c r="S38" i="71"/>
  <c r="T38" i="71" s="1"/>
  <c r="S19" i="71"/>
  <c r="T19" i="71" s="1"/>
  <c r="R20" i="71"/>
  <c r="R26" i="71"/>
  <c r="R30" i="71"/>
  <c r="S35" i="71"/>
  <c r="T35" i="71" s="1"/>
  <c r="U35" i="71" s="1"/>
  <c r="R36" i="71"/>
  <c r="U38" i="71"/>
  <c r="R18" i="71"/>
  <c r="R34" i="71"/>
  <c r="R31" i="62"/>
  <c r="N28" i="62"/>
  <c r="S28" i="62"/>
  <c r="T28" i="62" s="1"/>
  <c r="S30" i="62"/>
  <c r="T30" i="62" s="1"/>
  <c r="U30" i="62" s="1"/>
  <c r="N30" i="62"/>
  <c r="U27" i="62"/>
  <c r="V29" i="62"/>
  <c r="R39" i="62"/>
  <c r="S36" i="62"/>
  <c r="T36" i="62" s="1"/>
  <c r="N36" i="62"/>
  <c r="S20" i="62"/>
  <c r="T20" i="62" s="1"/>
  <c r="U20" i="62" s="1"/>
  <c r="N20" i="62"/>
  <c r="U21" i="62"/>
  <c r="U35" i="62"/>
  <c r="S37" i="62"/>
  <c r="T37" i="62" s="1"/>
  <c r="N37" i="62"/>
  <c r="M23" i="62"/>
  <c r="U19" i="62"/>
  <c r="N19" i="62"/>
  <c r="N22" i="62"/>
  <c r="S22" i="62"/>
  <c r="T22" i="62" s="1"/>
  <c r="N38" i="62"/>
  <c r="S38" i="62"/>
  <c r="T38" i="62" s="1"/>
  <c r="U38" i="62" s="1"/>
  <c r="R26" i="62"/>
  <c r="U28" i="62"/>
  <c r="R18" i="62"/>
  <c r="R34" i="62"/>
  <c r="V27" i="70"/>
  <c r="V29" i="70"/>
  <c r="R39" i="70"/>
  <c r="S36" i="70"/>
  <c r="T36" i="70" s="1"/>
  <c r="N36" i="70"/>
  <c r="R23" i="70"/>
  <c r="N28" i="70"/>
  <c r="S28" i="70"/>
  <c r="T28" i="70" s="1"/>
  <c r="U35" i="70"/>
  <c r="S37" i="70"/>
  <c r="T37" i="70" s="1"/>
  <c r="N37" i="70"/>
  <c r="V21" i="70"/>
  <c r="N22" i="70"/>
  <c r="S22" i="70"/>
  <c r="T22" i="70" s="1"/>
  <c r="N38" i="70"/>
  <c r="S38" i="70"/>
  <c r="T38" i="70" s="1"/>
  <c r="U36" i="70"/>
  <c r="S19" i="70"/>
  <c r="T19" i="70" s="1"/>
  <c r="R20" i="70"/>
  <c r="R26" i="70"/>
  <c r="R30" i="70"/>
  <c r="M31" i="70"/>
  <c r="U37" i="70"/>
  <c r="U22" i="70"/>
  <c r="U28" i="70"/>
  <c r="U38" i="70"/>
  <c r="R18" i="70"/>
  <c r="R34" i="70"/>
  <c r="N22" i="69"/>
  <c r="S22" i="69"/>
  <c r="T22" i="69" s="1"/>
  <c r="R23" i="69"/>
  <c r="U21" i="69"/>
  <c r="N28" i="69"/>
  <c r="S28" i="69"/>
  <c r="T28" i="69" s="1"/>
  <c r="S36" i="69"/>
  <c r="T36" i="69" s="1"/>
  <c r="N36" i="69"/>
  <c r="U19" i="69"/>
  <c r="U27" i="69"/>
  <c r="U29" i="69"/>
  <c r="R39" i="69"/>
  <c r="S37" i="69"/>
  <c r="T37" i="69" s="1"/>
  <c r="N37" i="69"/>
  <c r="U35" i="69"/>
  <c r="N38" i="69"/>
  <c r="S38" i="69"/>
  <c r="T38" i="69" s="1"/>
  <c r="N19" i="69"/>
  <c r="U36" i="69"/>
  <c r="R20" i="69"/>
  <c r="R26" i="69"/>
  <c r="R30" i="69"/>
  <c r="M31" i="69"/>
  <c r="S35" i="69"/>
  <c r="T35" i="69" s="1"/>
  <c r="U37" i="69"/>
  <c r="U22" i="69"/>
  <c r="U28" i="69"/>
  <c r="U38" i="69"/>
  <c r="R18" i="69"/>
  <c r="R34" i="69"/>
  <c r="R23" i="68"/>
  <c r="N22" i="68"/>
  <c r="S22" i="68"/>
  <c r="T22" i="68" s="1"/>
  <c r="U19" i="68"/>
  <c r="U21" i="68"/>
  <c r="N28" i="68"/>
  <c r="S28" i="68"/>
  <c r="T28" i="68" s="1"/>
  <c r="S30" i="68"/>
  <c r="T30" i="68" s="1"/>
  <c r="N30" i="68"/>
  <c r="S20" i="68"/>
  <c r="T20" i="68" s="1"/>
  <c r="N20" i="68"/>
  <c r="U27" i="68"/>
  <c r="U29" i="68"/>
  <c r="R39" i="68"/>
  <c r="S37" i="68"/>
  <c r="T37" i="68" s="1"/>
  <c r="N37" i="68"/>
  <c r="U35" i="68"/>
  <c r="N38" i="68"/>
  <c r="S38" i="68"/>
  <c r="T38" i="68" s="1"/>
  <c r="U38" i="68" s="1"/>
  <c r="U30" i="68"/>
  <c r="N35" i="68"/>
  <c r="R26" i="68"/>
  <c r="M31" i="68"/>
  <c r="R36" i="68"/>
  <c r="U37" i="68"/>
  <c r="U28" i="68"/>
  <c r="R18" i="68"/>
  <c r="R34" i="68"/>
  <c r="S20" i="61"/>
  <c r="T20" i="61" s="1"/>
  <c r="N20" i="61"/>
  <c r="U19" i="61"/>
  <c r="U21" i="61"/>
  <c r="R31" i="61"/>
  <c r="N28" i="61"/>
  <c r="S28" i="61"/>
  <c r="T28" i="61" s="1"/>
  <c r="S30" i="61"/>
  <c r="T30" i="61" s="1"/>
  <c r="N30" i="61"/>
  <c r="R23" i="61"/>
  <c r="N22" i="61"/>
  <c r="S22" i="61"/>
  <c r="T22" i="61" s="1"/>
  <c r="U27" i="61"/>
  <c r="U29" i="61"/>
  <c r="R39" i="61"/>
  <c r="S37" i="61"/>
  <c r="T37" i="61" s="1"/>
  <c r="N37" i="61"/>
  <c r="U35" i="61"/>
  <c r="N38" i="61"/>
  <c r="S38" i="61"/>
  <c r="T38" i="61" s="1"/>
  <c r="U20" i="61"/>
  <c r="U30" i="61"/>
  <c r="N35" i="61"/>
  <c r="R26" i="61"/>
  <c r="R36" i="61"/>
  <c r="U37" i="61"/>
  <c r="U28" i="61"/>
  <c r="U38" i="61"/>
  <c r="R18" i="61"/>
  <c r="R34" i="61"/>
  <c r="U27" i="53"/>
  <c r="V29" i="53"/>
  <c r="R39" i="53"/>
  <c r="V19" i="53"/>
  <c r="N28" i="53"/>
  <c r="S28" i="53"/>
  <c r="T28" i="53" s="1"/>
  <c r="U35" i="53"/>
  <c r="S37" i="53"/>
  <c r="T37" i="53" s="1"/>
  <c r="N37" i="53"/>
  <c r="V21" i="53"/>
  <c r="R23" i="53"/>
  <c r="N22" i="53"/>
  <c r="S22" i="53"/>
  <c r="T22" i="53" s="1"/>
  <c r="N38" i="53"/>
  <c r="S38" i="53"/>
  <c r="T38" i="53" s="1"/>
  <c r="R20" i="53"/>
  <c r="R26" i="53"/>
  <c r="R30" i="53"/>
  <c r="M31" i="53"/>
  <c r="R36" i="53"/>
  <c r="U37" i="53"/>
  <c r="U22" i="53"/>
  <c r="U28" i="53"/>
  <c r="U38" i="53"/>
  <c r="R18" i="53"/>
  <c r="R34" i="53"/>
  <c r="V20" i="60"/>
  <c r="U19" i="60"/>
  <c r="W35" i="60"/>
  <c r="X35" i="60" s="1"/>
  <c r="O35" i="60"/>
  <c r="M23" i="60"/>
  <c r="R27" i="60"/>
  <c r="P35" i="60"/>
  <c r="S36" i="60"/>
  <c r="T36" i="60" s="1"/>
  <c r="N36" i="60"/>
  <c r="S21" i="60"/>
  <c r="T21" i="60" s="1"/>
  <c r="N21" i="60"/>
  <c r="M31" i="60"/>
  <c r="U26" i="60"/>
  <c r="U29" i="60"/>
  <c r="S30" i="60"/>
  <c r="T30" i="60" s="1"/>
  <c r="N30" i="60"/>
  <c r="N35" i="60"/>
  <c r="R39" i="60"/>
  <c r="N26" i="60"/>
  <c r="N29" i="60"/>
  <c r="Q35" i="60"/>
  <c r="U36" i="60"/>
  <c r="S38" i="60"/>
  <c r="T38" i="60" s="1"/>
  <c r="U22" i="60"/>
  <c r="U28" i="60"/>
  <c r="R37" i="60"/>
  <c r="R18" i="60"/>
  <c r="R34" i="60"/>
  <c r="U19" i="59"/>
  <c r="V21" i="59"/>
  <c r="R31" i="59"/>
  <c r="N28" i="59"/>
  <c r="S28" i="59"/>
  <c r="T28" i="59" s="1"/>
  <c r="U28" i="59" s="1"/>
  <c r="S36" i="59"/>
  <c r="T36" i="59" s="1"/>
  <c r="N36" i="59"/>
  <c r="S20" i="59"/>
  <c r="T20" i="59" s="1"/>
  <c r="N20" i="59"/>
  <c r="U27" i="59"/>
  <c r="U29" i="59"/>
  <c r="R39" i="59"/>
  <c r="S37" i="59"/>
  <c r="T37" i="59" s="1"/>
  <c r="N37" i="59"/>
  <c r="R23" i="59"/>
  <c r="N22" i="59"/>
  <c r="S22" i="59"/>
  <c r="T22" i="59" s="1"/>
  <c r="N38" i="59"/>
  <c r="S38" i="59"/>
  <c r="T38" i="59" s="1"/>
  <c r="U36" i="59"/>
  <c r="R26" i="59"/>
  <c r="R30" i="59"/>
  <c r="S35" i="59"/>
  <c r="T35" i="59" s="1"/>
  <c r="U37" i="59"/>
  <c r="U22" i="59"/>
  <c r="U38" i="59"/>
  <c r="R18" i="59"/>
  <c r="R34" i="59"/>
  <c r="V27" i="58"/>
  <c r="V29" i="58"/>
  <c r="R39" i="58"/>
  <c r="S37" i="58"/>
  <c r="T37" i="58" s="1"/>
  <c r="N37" i="58"/>
  <c r="N38" i="58"/>
  <c r="S38" i="58"/>
  <c r="T38" i="58" s="1"/>
  <c r="R23" i="58"/>
  <c r="N22" i="58"/>
  <c r="S22" i="58"/>
  <c r="T22" i="58" s="1"/>
  <c r="U19" i="58"/>
  <c r="U21" i="58"/>
  <c r="R31" i="58"/>
  <c r="N28" i="58"/>
  <c r="S28" i="58"/>
  <c r="T28" i="58" s="1"/>
  <c r="S36" i="58"/>
  <c r="T36" i="58" s="1"/>
  <c r="U36" i="58" s="1"/>
  <c r="N36" i="58"/>
  <c r="R20" i="58"/>
  <c r="R26" i="58"/>
  <c r="R30" i="58"/>
  <c r="S35" i="58"/>
  <c r="T35" i="58" s="1"/>
  <c r="U37" i="58"/>
  <c r="U22" i="58"/>
  <c r="U28" i="58"/>
  <c r="U38" i="58"/>
  <c r="R18" i="58"/>
  <c r="R34" i="58"/>
  <c r="V20" i="57"/>
  <c r="W35" i="57"/>
  <c r="X35" i="57" s="1"/>
  <c r="Q35" i="57" s="1"/>
  <c r="O35" i="57"/>
  <c r="M31" i="57"/>
  <c r="R26" i="57"/>
  <c r="M39" i="57"/>
  <c r="P35" i="57"/>
  <c r="S27" i="57"/>
  <c r="T27" i="57" s="1"/>
  <c r="N27" i="57"/>
  <c r="U29" i="57"/>
  <c r="S21" i="57"/>
  <c r="T21" i="57" s="1"/>
  <c r="U21" i="57" s="1"/>
  <c r="N21" i="57"/>
  <c r="R23" i="57"/>
  <c r="S36" i="57"/>
  <c r="T36" i="57" s="1"/>
  <c r="N36" i="57"/>
  <c r="S30" i="57"/>
  <c r="T30" i="57" s="1"/>
  <c r="N30" i="57"/>
  <c r="U19" i="57"/>
  <c r="N20" i="57"/>
  <c r="S22" i="57"/>
  <c r="T22" i="57" s="1"/>
  <c r="N29" i="57"/>
  <c r="S38" i="57"/>
  <c r="T38" i="57" s="1"/>
  <c r="U38" i="57" s="1"/>
  <c r="U27" i="57"/>
  <c r="U28" i="57"/>
  <c r="R37" i="57"/>
  <c r="R18" i="57"/>
  <c r="R34" i="57"/>
  <c r="N22" i="56"/>
  <c r="S22" i="56"/>
  <c r="T22" i="56" s="1"/>
  <c r="N28" i="56"/>
  <c r="S28" i="56"/>
  <c r="T28" i="56" s="1"/>
  <c r="S36" i="56"/>
  <c r="T36" i="56" s="1"/>
  <c r="U36" i="56" s="1"/>
  <c r="N36" i="56"/>
  <c r="U29" i="56"/>
  <c r="R39" i="56"/>
  <c r="S37" i="56"/>
  <c r="T37" i="56" s="1"/>
  <c r="N37" i="56"/>
  <c r="R23" i="56"/>
  <c r="U27" i="56"/>
  <c r="U19" i="56"/>
  <c r="S21" i="56"/>
  <c r="T21" i="56" s="1"/>
  <c r="N21" i="56"/>
  <c r="U35" i="56"/>
  <c r="N38" i="56"/>
  <c r="S38" i="56"/>
  <c r="T38" i="56" s="1"/>
  <c r="U38" i="56" s="1"/>
  <c r="R20" i="56"/>
  <c r="R26" i="56"/>
  <c r="R30" i="56"/>
  <c r="M31" i="56"/>
  <c r="S35" i="56"/>
  <c r="T35" i="56" s="1"/>
  <c r="U37" i="56"/>
  <c r="U22" i="56"/>
  <c r="U28" i="56"/>
  <c r="R18" i="56"/>
  <c r="R34" i="56"/>
  <c r="N28" i="55"/>
  <c r="S28" i="55"/>
  <c r="T28" i="55" s="1"/>
  <c r="S30" i="55"/>
  <c r="T30" i="55" s="1"/>
  <c r="N30" i="55"/>
  <c r="S36" i="55"/>
  <c r="T36" i="55" s="1"/>
  <c r="N36" i="55"/>
  <c r="M23" i="55"/>
  <c r="V19" i="55"/>
  <c r="M31" i="55"/>
  <c r="R26" i="55"/>
  <c r="U27" i="55"/>
  <c r="U29" i="55"/>
  <c r="R39" i="55"/>
  <c r="S37" i="55"/>
  <c r="T37" i="55" s="1"/>
  <c r="N37" i="55"/>
  <c r="S20" i="55"/>
  <c r="T20" i="55" s="1"/>
  <c r="N20" i="55"/>
  <c r="S21" i="55"/>
  <c r="T21" i="55" s="1"/>
  <c r="N21" i="55"/>
  <c r="N38" i="55"/>
  <c r="S38" i="55"/>
  <c r="T38" i="55" s="1"/>
  <c r="U30" i="55"/>
  <c r="U36" i="55"/>
  <c r="U21" i="55"/>
  <c r="S35" i="55"/>
  <c r="T35" i="55" s="1"/>
  <c r="U35" i="55" s="1"/>
  <c r="U37" i="55"/>
  <c r="U22" i="55"/>
  <c r="U28" i="55"/>
  <c r="U38" i="55"/>
  <c r="R18" i="55"/>
  <c r="R34" i="55"/>
  <c r="A23" i="63"/>
  <c r="A22" i="63"/>
  <c r="A21" i="63"/>
  <c r="A20" i="63"/>
  <c r="A19" i="63"/>
  <c r="A18" i="63"/>
  <c r="A17" i="63"/>
  <c r="A16" i="63"/>
  <c r="F38" i="77"/>
  <c r="F30" i="77"/>
  <c r="F22" i="77"/>
  <c r="S15" i="77"/>
  <c r="T15" i="77" s="1"/>
  <c r="M15" i="77"/>
  <c r="R15" i="77" s="1"/>
  <c r="N15" i="77" s="1"/>
  <c r="F15" i="77"/>
  <c r="M14" i="77"/>
  <c r="R14" i="77" s="1"/>
  <c r="F14" i="77"/>
  <c r="M13" i="77"/>
  <c r="R13" i="77" s="1"/>
  <c r="N13" i="77" s="1"/>
  <c r="F13" i="77"/>
  <c r="M12" i="77"/>
  <c r="R12" i="77" s="1"/>
  <c r="F12" i="77"/>
  <c r="S11" i="77"/>
  <c r="T11" i="77" s="1"/>
  <c r="M11" i="77"/>
  <c r="R11" i="77" s="1"/>
  <c r="N11" i="77" s="1"/>
  <c r="F11" i="77"/>
  <c r="M10" i="77"/>
  <c r="R10" i="77" s="1"/>
  <c r="F10" i="77"/>
  <c r="M9" i="77"/>
  <c r="R9" i="77" s="1"/>
  <c r="N9" i="77" s="1"/>
  <c r="F9" i="77"/>
  <c r="S8" i="77"/>
  <c r="T8" i="77" s="1"/>
  <c r="M8" i="77"/>
  <c r="R8" i="77" s="1"/>
  <c r="N8" i="77" s="1"/>
  <c r="F8" i="77"/>
  <c r="M7" i="77"/>
  <c r="R7" i="77" s="1"/>
  <c r="F7" i="77"/>
  <c r="AC6" i="77"/>
  <c r="R6" i="77"/>
  <c r="S6" i="77" s="1"/>
  <c r="T6" i="77" s="1"/>
  <c r="M6" i="77"/>
  <c r="F6" i="77"/>
  <c r="A6" i="77"/>
  <c r="AF2" i="77"/>
  <c r="K1" i="77"/>
  <c r="F38" i="76"/>
  <c r="F30" i="76"/>
  <c r="F22" i="76"/>
  <c r="S15" i="76"/>
  <c r="T15" i="76" s="1"/>
  <c r="R15" i="76"/>
  <c r="N15" i="76"/>
  <c r="M15" i="76"/>
  <c r="U15" i="76" s="1"/>
  <c r="F15" i="76"/>
  <c r="M14" i="76"/>
  <c r="R14" i="76" s="1"/>
  <c r="F14" i="76"/>
  <c r="S13" i="76"/>
  <c r="T13" i="76" s="1"/>
  <c r="R13" i="76"/>
  <c r="N13" i="76"/>
  <c r="M13" i="76"/>
  <c r="U13" i="76" s="1"/>
  <c r="F13" i="76"/>
  <c r="M12" i="76"/>
  <c r="R12" i="76" s="1"/>
  <c r="F12" i="76"/>
  <c r="S11" i="76"/>
  <c r="T11" i="76" s="1"/>
  <c r="R11" i="76"/>
  <c r="N11" i="76"/>
  <c r="M11" i="76"/>
  <c r="U11" i="76" s="1"/>
  <c r="F11" i="76"/>
  <c r="M10" i="76"/>
  <c r="R10" i="76" s="1"/>
  <c r="F10" i="76"/>
  <c r="W9" i="76"/>
  <c r="X9" i="76" s="1"/>
  <c r="V9" i="76"/>
  <c r="S9" i="76"/>
  <c r="T9" i="76" s="1"/>
  <c r="R9" i="76"/>
  <c r="O9" i="76"/>
  <c r="N9" i="76"/>
  <c r="M9" i="76"/>
  <c r="U9" i="76" s="1"/>
  <c r="F9" i="76"/>
  <c r="M8" i="76"/>
  <c r="R8" i="76" s="1"/>
  <c r="F8" i="76"/>
  <c r="W7" i="76"/>
  <c r="X7" i="76" s="1"/>
  <c r="V7" i="76"/>
  <c r="S7" i="76"/>
  <c r="T7" i="76" s="1"/>
  <c r="R7" i="76"/>
  <c r="O7" i="76"/>
  <c r="N7" i="76"/>
  <c r="M7" i="76"/>
  <c r="U7" i="76" s="1"/>
  <c r="F7" i="76"/>
  <c r="AC6" i="76"/>
  <c r="M6" i="76"/>
  <c r="M16" i="76" s="1"/>
  <c r="F6" i="76"/>
  <c r="A6" i="76"/>
  <c r="AF2" i="76"/>
  <c r="K1" i="76"/>
  <c r="F38" i="75"/>
  <c r="F30" i="75"/>
  <c r="F22" i="75"/>
  <c r="M15" i="75"/>
  <c r="R15" i="75" s="1"/>
  <c r="N15" i="75" s="1"/>
  <c r="F15" i="75"/>
  <c r="M14" i="75"/>
  <c r="R14" i="75" s="1"/>
  <c r="F14" i="75"/>
  <c r="S13" i="75"/>
  <c r="T13" i="75" s="1"/>
  <c r="R13" i="75"/>
  <c r="N13" i="75"/>
  <c r="M13" i="75"/>
  <c r="U13" i="75" s="1"/>
  <c r="F13" i="75"/>
  <c r="U12" i="75"/>
  <c r="N12" i="75"/>
  <c r="M12" i="75"/>
  <c r="R12" i="75" s="1"/>
  <c r="S12" i="75" s="1"/>
  <c r="T12" i="75" s="1"/>
  <c r="F12" i="75"/>
  <c r="S11" i="75"/>
  <c r="T11" i="75" s="1"/>
  <c r="R11" i="75"/>
  <c r="N11" i="75"/>
  <c r="M11" i="75"/>
  <c r="F11" i="75"/>
  <c r="M10" i="75"/>
  <c r="R10" i="75" s="1"/>
  <c r="F10" i="75"/>
  <c r="R9" i="75"/>
  <c r="S9" i="75" s="1"/>
  <c r="T9" i="75" s="1"/>
  <c r="M9" i="75"/>
  <c r="F9" i="75"/>
  <c r="M8" i="75"/>
  <c r="R8" i="75" s="1"/>
  <c r="F8" i="75"/>
  <c r="S7" i="75"/>
  <c r="T7" i="75" s="1"/>
  <c r="R7" i="75"/>
  <c r="N7" i="75"/>
  <c r="M7" i="75"/>
  <c r="F7" i="75"/>
  <c r="AC6" i="75"/>
  <c r="M6" i="75"/>
  <c r="F6" i="75"/>
  <c r="A6" i="75"/>
  <c r="AF2" i="75"/>
  <c r="K1" i="75"/>
  <c r="F38" i="74"/>
  <c r="F30" i="74"/>
  <c r="F22" i="74"/>
  <c r="S15" i="74"/>
  <c r="T15" i="74" s="1"/>
  <c r="M15" i="74"/>
  <c r="R15" i="74" s="1"/>
  <c r="N15" i="74" s="1"/>
  <c r="F15" i="74"/>
  <c r="M14" i="74"/>
  <c r="R14" i="74" s="1"/>
  <c r="F14" i="74"/>
  <c r="M13" i="74"/>
  <c r="R13" i="74" s="1"/>
  <c r="N13" i="74" s="1"/>
  <c r="F13" i="74"/>
  <c r="M12" i="74"/>
  <c r="R12" i="74" s="1"/>
  <c r="F12" i="74"/>
  <c r="M11" i="74"/>
  <c r="F11" i="74"/>
  <c r="S10" i="74"/>
  <c r="T10" i="74" s="1"/>
  <c r="M10" i="74"/>
  <c r="R10" i="74" s="1"/>
  <c r="N10" i="74" s="1"/>
  <c r="F10" i="74"/>
  <c r="S9" i="74"/>
  <c r="T9" i="74" s="1"/>
  <c r="M9" i="74"/>
  <c r="R9" i="74" s="1"/>
  <c r="N9" i="74" s="1"/>
  <c r="F9" i="74"/>
  <c r="S8" i="74"/>
  <c r="T8" i="74" s="1"/>
  <c r="M8" i="74"/>
  <c r="R8" i="74" s="1"/>
  <c r="N8" i="74" s="1"/>
  <c r="F8" i="74"/>
  <c r="M7" i="74"/>
  <c r="R7" i="74" s="1"/>
  <c r="F7" i="74"/>
  <c r="AC6" i="74"/>
  <c r="M6" i="74"/>
  <c r="M16" i="74" s="1"/>
  <c r="F6" i="74"/>
  <c r="A6" i="74"/>
  <c r="AF2" i="74"/>
  <c r="K1" i="74"/>
  <c r="F38" i="73"/>
  <c r="F30" i="73"/>
  <c r="F22" i="73"/>
  <c r="S15" i="73"/>
  <c r="T15" i="73" s="1"/>
  <c r="M15" i="73"/>
  <c r="R15" i="73" s="1"/>
  <c r="N15" i="73" s="1"/>
  <c r="F15" i="73"/>
  <c r="M14" i="73"/>
  <c r="R14" i="73" s="1"/>
  <c r="F14" i="73"/>
  <c r="M13" i="73"/>
  <c r="R13" i="73" s="1"/>
  <c r="N13" i="73" s="1"/>
  <c r="F13" i="73"/>
  <c r="M12" i="73"/>
  <c r="R12" i="73" s="1"/>
  <c r="F12" i="73"/>
  <c r="S11" i="73"/>
  <c r="T11" i="73" s="1"/>
  <c r="M11" i="73"/>
  <c r="R11" i="73" s="1"/>
  <c r="N11" i="73" s="1"/>
  <c r="F11" i="73"/>
  <c r="M10" i="73"/>
  <c r="R10" i="73" s="1"/>
  <c r="F10" i="73"/>
  <c r="S9" i="73"/>
  <c r="T9" i="73" s="1"/>
  <c r="M9" i="73"/>
  <c r="R9" i="73" s="1"/>
  <c r="N9" i="73" s="1"/>
  <c r="F9" i="73"/>
  <c r="S8" i="73"/>
  <c r="T8" i="73" s="1"/>
  <c r="M8" i="73"/>
  <c r="R8" i="73" s="1"/>
  <c r="N8" i="73" s="1"/>
  <c r="F8" i="73"/>
  <c r="M7" i="73"/>
  <c r="R7" i="73" s="1"/>
  <c r="S7" i="73" s="1"/>
  <c r="T7" i="73" s="1"/>
  <c r="F7" i="73"/>
  <c r="AC6" i="73"/>
  <c r="M6" i="73"/>
  <c r="F6" i="73"/>
  <c r="A6" i="73"/>
  <c r="AF2" i="73"/>
  <c r="K1" i="73"/>
  <c r="F38" i="72"/>
  <c r="F30" i="72"/>
  <c r="F22" i="72"/>
  <c r="S15" i="72"/>
  <c r="T15" i="72" s="1"/>
  <c r="M15" i="72"/>
  <c r="R15" i="72" s="1"/>
  <c r="N15" i="72" s="1"/>
  <c r="F15" i="72"/>
  <c r="M14" i="72"/>
  <c r="R14" i="72" s="1"/>
  <c r="F14" i="72"/>
  <c r="M13" i="72"/>
  <c r="R13" i="72" s="1"/>
  <c r="N13" i="72" s="1"/>
  <c r="F13" i="72"/>
  <c r="M12" i="72"/>
  <c r="R12" i="72" s="1"/>
  <c r="F12" i="72"/>
  <c r="M11" i="72"/>
  <c r="R11" i="72" s="1"/>
  <c r="N11" i="72" s="1"/>
  <c r="F11" i="72"/>
  <c r="M10" i="72"/>
  <c r="R10" i="72" s="1"/>
  <c r="N10" i="72" s="1"/>
  <c r="F10" i="72"/>
  <c r="M9" i="72"/>
  <c r="R9" i="72" s="1"/>
  <c r="N9" i="72" s="1"/>
  <c r="F9" i="72"/>
  <c r="M8" i="72"/>
  <c r="R8" i="72" s="1"/>
  <c r="N8" i="72" s="1"/>
  <c r="F8" i="72"/>
  <c r="N7" i="72"/>
  <c r="M7" i="72"/>
  <c r="R7" i="72" s="1"/>
  <c r="S7" i="72" s="1"/>
  <c r="T7" i="72" s="1"/>
  <c r="F7" i="72"/>
  <c r="AC6" i="72"/>
  <c r="M6" i="72"/>
  <c r="M16" i="72" s="1"/>
  <c r="F6" i="72"/>
  <c r="A6" i="72"/>
  <c r="AF2" i="72"/>
  <c r="K1" i="72"/>
  <c r="F38" i="71"/>
  <c r="F30" i="71"/>
  <c r="F22" i="71"/>
  <c r="S15" i="71"/>
  <c r="T15" i="71" s="1"/>
  <c r="M15" i="71"/>
  <c r="R15" i="71" s="1"/>
  <c r="N15" i="71" s="1"/>
  <c r="F15" i="71"/>
  <c r="M14" i="71"/>
  <c r="R14" i="71" s="1"/>
  <c r="F14" i="71"/>
  <c r="M13" i="71"/>
  <c r="R13" i="71" s="1"/>
  <c r="N13" i="71" s="1"/>
  <c r="F13" i="71"/>
  <c r="M12" i="71"/>
  <c r="R12" i="71" s="1"/>
  <c r="F12" i="71"/>
  <c r="S11" i="71"/>
  <c r="T11" i="71" s="1"/>
  <c r="M11" i="71"/>
  <c r="R11" i="71" s="1"/>
  <c r="N11" i="71" s="1"/>
  <c r="F11" i="71"/>
  <c r="M10" i="71"/>
  <c r="R10" i="71" s="1"/>
  <c r="F10" i="71"/>
  <c r="M9" i="71"/>
  <c r="F9" i="71"/>
  <c r="M8" i="71"/>
  <c r="R8" i="71" s="1"/>
  <c r="N8" i="71" s="1"/>
  <c r="F8" i="71"/>
  <c r="N7" i="71"/>
  <c r="M7" i="71"/>
  <c r="R7" i="71" s="1"/>
  <c r="S7" i="71" s="1"/>
  <c r="T7" i="71" s="1"/>
  <c r="F7" i="71"/>
  <c r="AC6" i="71"/>
  <c r="R6" i="71"/>
  <c r="S6" i="71" s="1"/>
  <c r="T6" i="71" s="1"/>
  <c r="N6" i="71"/>
  <c r="M6" i="71"/>
  <c r="F6" i="71"/>
  <c r="A6" i="71"/>
  <c r="AF2" i="71"/>
  <c r="K1" i="71"/>
  <c r="M8" i="62"/>
  <c r="M9" i="62"/>
  <c r="M10" i="62"/>
  <c r="M11" i="62"/>
  <c r="M12" i="62"/>
  <c r="M13" i="62"/>
  <c r="M14" i="62"/>
  <c r="M15" i="62"/>
  <c r="M7" i="62"/>
  <c r="M6" i="62"/>
  <c r="M8" i="70"/>
  <c r="M9" i="70"/>
  <c r="M10" i="70"/>
  <c r="M11" i="70"/>
  <c r="M12" i="70"/>
  <c r="M13" i="70"/>
  <c r="M14" i="70"/>
  <c r="M15" i="70"/>
  <c r="M7" i="70"/>
  <c r="M6" i="70"/>
  <c r="M15" i="69"/>
  <c r="M8" i="69"/>
  <c r="M9" i="69"/>
  <c r="M10" i="69"/>
  <c r="M11" i="69"/>
  <c r="M12" i="69"/>
  <c r="M13" i="69"/>
  <c r="M14" i="69"/>
  <c r="M7" i="69"/>
  <c r="M6" i="69"/>
  <c r="M8" i="68"/>
  <c r="M9" i="68"/>
  <c r="M10" i="68"/>
  <c r="M11" i="68"/>
  <c r="M12" i="68"/>
  <c r="M13" i="68"/>
  <c r="M14" i="68"/>
  <c r="M15" i="68"/>
  <c r="M7" i="68"/>
  <c r="M6" i="68"/>
  <c r="M8" i="61"/>
  <c r="M9" i="61"/>
  <c r="M10" i="61"/>
  <c r="M11" i="61"/>
  <c r="M12" i="61"/>
  <c r="M13" i="61"/>
  <c r="M14" i="61"/>
  <c r="M15" i="61"/>
  <c r="M7" i="61"/>
  <c r="M6" i="61"/>
  <c r="M15" i="53"/>
  <c r="M8" i="53"/>
  <c r="M9" i="53"/>
  <c r="M10" i="53"/>
  <c r="M11" i="53"/>
  <c r="M12" i="53"/>
  <c r="M13" i="53"/>
  <c r="M14" i="53"/>
  <c r="M7" i="53"/>
  <c r="M6" i="53"/>
  <c r="M8" i="60"/>
  <c r="M9" i="60"/>
  <c r="M10" i="60"/>
  <c r="M11" i="60"/>
  <c r="M12" i="60"/>
  <c r="M13" i="60"/>
  <c r="M14" i="60"/>
  <c r="M15" i="60"/>
  <c r="M7" i="60"/>
  <c r="M6" i="60"/>
  <c r="M8" i="59"/>
  <c r="M9" i="59"/>
  <c r="M10" i="59"/>
  <c r="M11" i="59"/>
  <c r="M12" i="59"/>
  <c r="M13" i="59"/>
  <c r="M14" i="59"/>
  <c r="M15" i="59"/>
  <c r="M7" i="59"/>
  <c r="M6" i="59"/>
  <c r="M8" i="58"/>
  <c r="M9" i="58"/>
  <c r="M10" i="58"/>
  <c r="M11" i="58"/>
  <c r="M12" i="58"/>
  <c r="M13" i="58"/>
  <c r="M14" i="58"/>
  <c r="M15" i="58"/>
  <c r="M7" i="58"/>
  <c r="M6" i="58"/>
  <c r="M8" i="57"/>
  <c r="M9" i="57"/>
  <c r="M10" i="57"/>
  <c r="M11" i="57"/>
  <c r="M12" i="57"/>
  <c r="M13" i="57"/>
  <c r="M14" i="57"/>
  <c r="M15" i="57"/>
  <c r="M7" i="57"/>
  <c r="M6" i="57"/>
  <c r="M8" i="56"/>
  <c r="M9" i="56"/>
  <c r="M10" i="56"/>
  <c r="M11" i="56"/>
  <c r="M12" i="56"/>
  <c r="M13" i="56"/>
  <c r="M14" i="56"/>
  <c r="M15" i="56"/>
  <c r="M7" i="56"/>
  <c r="M6" i="56"/>
  <c r="M8" i="55"/>
  <c r="M9" i="55"/>
  <c r="M10" i="55"/>
  <c r="M11" i="55"/>
  <c r="M12" i="55"/>
  <c r="M13" i="55"/>
  <c r="M14" i="55"/>
  <c r="M15" i="55"/>
  <c r="M7" i="55"/>
  <c r="M6" i="55"/>
  <c r="M7" i="41"/>
  <c r="M8" i="41"/>
  <c r="M9" i="41"/>
  <c r="M10" i="41"/>
  <c r="M11" i="41"/>
  <c r="M12" i="41"/>
  <c r="M13" i="41"/>
  <c r="M14" i="41"/>
  <c r="M15" i="41"/>
  <c r="M6" i="41"/>
  <c r="AF2" i="70"/>
  <c r="V37" i="77" l="1"/>
  <c r="N34" i="77"/>
  <c r="S34" i="77"/>
  <c r="T34" i="77" s="1"/>
  <c r="V28" i="77"/>
  <c r="S36" i="77"/>
  <c r="T36" i="77" s="1"/>
  <c r="N36" i="77"/>
  <c r="S26" i="77"/>
  <c r="T26" i="77" s="1"/>
  <c r="N26" i="77"/>
  <c r="V29" i="77"/>
  <c r="S30" i="77"/>
  <c r="T30" i="77" s="1"/>
  <c r="N30" i="77"/>
  <c r="N18" i="77"/>
  <c r="S18" i="77"/>
  <c r="T18" i="77" s="1"/>
  <c r="V22" i="77"/>
  <c r="S20" i="77"/>
  <c r="T20" i="77" s="1"/>
  <c r="N20" i="77"/>
  <c r="U35" i="77"/>
  <c r="V27" i="77"/>
  <c r="V21" i="77"/>
  <c r="U38" i="77"/>
  <c r="R31" i="77"/>
  <c r="N39" i="77"/>
  <c r="S39" i="77"/>
  <c r="T39" i="77" s="1"/>
  <c r="U19" i="77"/>
  <c r="N23" i="77"/>
  <c r="S23" i="77"/>
  <c r="T23" i="77" s="1"/>
  <c r="V19" i="76"/>
  <c r="N34" i="76"/>
  <c r="S34" i="76"/>
  <c r="T34" i="76" s="1"/>
  <c r="S36" i="76"/>
  <c r="T36" i="76" s="1"/>
  <c r="N36" i="76"/>
  <c r="V29" i="76"/>
  <c r="N18" i="76"/>
  <c r="S18" i="76"/>
  <c r="T18" i="76" s="1"/>
  <c r="V22" i="76"/>
  <c r="R31" i="76"/>
  <c r="S20" i="76"/>
  <c r="T20" i="76" s="1"/>
  <c r="N20" i="76"/>
  <c r="V37" i="76"/>
  <c r="S26" i="76"/>
  <c r="T26" i="76" s="1"/>
  <c r="N26" i="76"/>
  <c r="V35" i="76"/>
  <c r="N23" i="76"/>
  <c r="S23" i="76"/>
  <c r="T23" i="76" s="1"/>
  <c r="V28" i="76"/>
  <c r="V21" i="76"/>
  <c r="V30" i="76"/>
  <c r="U38" i="76"/>
  <c r="U27" i="76"/>
  <c r="S39" i="76"/>
  <c r="T39" i="76" s="1"/>
  <c r="N39" i="76"/>
  <c r="V38" i="75"/>
  <c r="V22" i="75"/>
  <c r="S31" i="75"/>
  <c r="T31" i="75" s="1"/>
  <c r="N31" i="75"/>
  <c r="V36" i="75"/>
  <c r="R23" i="75"/>
  <c r="S39" i="75"/>
  <c r="T39" i="75" s="1"/>
  <c r="N39" i="75"/>
  <c r="V29" i="75"/>
  <c r="V37" i="75"/>
  <c r="Q35" i="75"/>
  <c r="U19" i="75"/>
  <c r="W20" i="75"/>
  <c r="X20" i="75" s="1"/>
  <c r="O20" i="75"/>
  <c r="N18" i="75"/>
  <c r="S18" i="75"/>
  <c r="T18" i="75" s="1"/>
  <c r="S26" i="75"/>
  <c r="T26" i="75" s="1"/>
  <c r="N26" i="75"/>
  <c r="U30" i="75"/>
  <c r="N34" i="75"/>
  <c r="S34" i="75"/>
  <c r="T34" i="75" s="1"/>
  <c r="V28" i="75"/>
  <c r="V27" i="75"/>
  <c r="AC35" i="75"/>
  <c r="O21" i="63" s="1"/>
  <c r="U21" i="75"/>
  <c r="V21" i="74"/>
  <c r="V38" i="74"/>
  <c r="V22" i="74"/>
  <c r="N34" i="74"/>
  <c r="S34" i="74"/>
  <c r="T34" i="74" s="1"/>
  <c r="V29" i="74"/>
  <c r="V26" i="74"/>
  <c r="N18" i="74"/>
  <c r="S18" i="74"/>
  <c r="T18" i="74" s="1"/>
  <c r="AC35" i="74"/>
  <c r="O20" i="63" s="1"/>
  <c r="V19" i="74"/>
  <c r="U30" i="74"/>
  <c r="W20" i="74"/>
  <c r="X20" i="74" s="1"/>
  <c r="O20" i="74"/>
  <c r="V23" i="74"/>
  <c r="V28" i="74"/>
  <c r="U36" i="74"/>
  <c r="R31" i="74"/>
  <c r="S37" i="74"/>
  <c r="T37" i="74" s="1"/>
  <c r="N37" i="74"/>
  <c r="U27" i="74"/>
  <c r="R39" i="74"/>
  <c r="V28" i="73"/>
  <c r="S20" i="73"/>
  <c r="T20" i="73" s="1"/>
  <c r="N20" i="73"/>
  <c r="N39" i="73"/>
  <c r="S39" i="73"/>
  <c r="T39" i="73" s="1"/>
  <c r="N34" i="73"/>
  <c r="S34" i="73"/>
  <c r="T34" i="73" s="1"/>
  <c r="V36" i="73"/>
  <c r="V19" i="73"/>
  <c r="N23" i="73"/>
  <c r="S23" i="73"/>
  <c r="T23" i="73" s="1"/>
  <c r="V37" i="73"/>
  <c r="N18" i="73"/>
  <c r="S18" i="73"/>
  <c r="T18" i="73" s="1"/>
  <c r="V22" i="73"/>
  <c r="S26" i="73"/>
  <c r="T26" i="73" s="1"/>
  <c r="N26" i="73"/>
  <c r="V30" i="73"/>
  <c r="U35" i="73"/>
  <c r="V29" i="73"/>
  <c r="U38" i="73"/>
  <c r="U21" i="73"/>
  <c r="V27" i="73"/>
  <c r="S31" i="73"/>
  <c r="T31" i="73" s="1"/>
  <c r="N31" i="73"/>
  <c r="V22" i="72"/>
  <c r="N34" i="72"/>
  <c r="S34" i="72"/>
  <c r="T34" i="72" s="1"/>
  <c r="V28" i="72"/>
  <c r="R31" i="72"/>
  <c r="N23" i="72"/>
  <c r="S23" i="72"/>
  <c r="T23" i="72" s="1"/>
  <c r="V35" i="72"/>
  <c r="S39" i="72"/>
  <c r="T39" i="72" s="1"/>
  <c r="N39" i="72"/>
  <c r="V37" i="72"/>
  <c r="S20" i="72"/>
  <c r="T20" i="72" s="1"/>
  <c r="N20" i="72"/>
  <c r="N18" i="72"/>
  <c r="S18" i="72"/>
  <c r="T18" i="72" s="1"/>
  <c r="S30" i="72"/>
  <c r="T30" i="72" s="1"/>
  <c r="N30" i="72"/>
  <c r="U36" i="72"/>
  <c r="W27" i="72"/>
  <c r="X27" i="72" s="1"/>
  <c r="O27" i="72"/>
  <c r="V38" i="72"/>
  <c r="S26" i="72"/>
  <c r="T26" i="72" s="1"/>
  <c r="N26" i="72"/>
  <c r="W29" i="72"/>
  <c r="X29" i="72" s="1"/>
  <c r="O29" i="72"/>
  <c r="U19" i="72"/>
  <c r="W21" i="72"/>
  <c r="X21" i="72" s="1"/>
  <c r="O21" i="72"/>
  <c r="V35" i="71"/>
  <c r="V21" i="71"/>
  <c r="W37" i="71"/>
  <c r="X37" i="71" s="1"/>
  <c r="O37" i="71"/>
  <c r="S36" i="71"/>
  <c r="T36" i="71" s="1"/>
  <c r="N36" i="71"/>
  <c r="S20" i="71"/>
  <c r="T20" i="71" s="1"/>
  <c r="N20" i="71"/>
  <c r="N23" i="71"/>
  <c r="S23" i="71"/>
  <c r="T23" i="71" s="1"/>
  <c r="N39" i="71"/>
  <c r="S39" i="71"/>
  <c r="T39" i="71" s="1"/>
  <c r="N34" i="71"/>
  <c r="S34" i="71"/>
  <c r="T34" i="71" s="1"/>
  <c r="U28" i="71"/>
  <c r="V38" i="71"/>
  <c r="S26" i="71"/>
  <c r="T26" i="71" s="1"/>
  <c r="N26" i="71"/>
  <c r="W27" i="71"/>
  <c r="X27" i="71" s="1"/>
  <c r="O27" i="71"/>
  <c r="N18" i="71"/>
  <c r="S18" i="71"/>
  <c r="T18" i="71" s="1"/>
  <c r="U22" i="71"/>
  <c r="S30" i="71"/>
  <c r="T30" i="71" s="1"/>
  <c r="N30" i="71"/>
  <c r="S31" i="71"/>
  <c r="T31" i="71" s="1"/>
  <c r="N31" i="71"/>
  <c r="W29" i="71"/>
  <c r="X29" i="71" s="1"/>
  <c r="O29" i="71"/>
  <c r="U19" i="71"/>
  <c r="V30" i="62"/>
  <c r="V38" i="62"/>
  <c r="V20" i="62"/>
  <c r="N34" i="62"/>
  <c r="S34" i="62"/>
  <c r="T34" i="62" s="1"/>
  <c r="S26" i="62"/>
  <c r="T26" i="62" s="1"/>
  <c r="N26" i="62"/>
  <c r="S31" i="62"/>
  <c r="T31" i="62" s="1"/>
  <c r="N31" i="62"/>
  <c r="N18" i="62"/>
  <c r="S18" i="62"/>
  <c r="T18" i="62" s="1"/>
  <c r="U22" i="62"/>
  <c r="U36" i="62"/>
  <c r="S39" i="62"/>
  <c r="T39" i="62" s="1"/>
  <c r="N39" i="62"/>
  <c r="V27" i="62"/>
  <c r="R23" i="62"/>
  <c r="V28" i="62"/>
  <c r="V21" i="62"/>
  <c r="U37" i="62"/>
  <c r="V19" i="62"/>
  <c r="V35" i="62"/>
  <c r="W29" i="62"/>
  <c r="X29" i="62" s="1"/>
  <c r="O29" i="62"/>
  <c r="V37" i="70"/>
  <c r="W21" i="70"/>
  <c r="X21" i="70" s="1"/>
  <c r="O21" i="70"/>
  <c r="W27" i="70"/>
  <c r="X27" i="70" s="1"/>
  <c r="O27" i="70"/>
  <c r="N34" i="70"/>
  <c r="S34" i="70"/>
  <c r="T34" i="70" s="1"/>
  <c r="V28" i="70"/>
  <c r="R31" i="70"/>
  <c r="S20" i="70"/>
  <c r="T20" i="70" s="1"/>
  <c r="N20" i="70"/>
  <c r="S39" i="70"/>
  <c r="T39" i="70" s="1"/>
  <c r="N39" i="70"/>
  <c r="N18" i="70"/>
  <c r="S18" i="70"/>
  <c r="T18" i="70" s="1"/>
  <c r="V22" i="70"/>
  <c r="S30" i="70"/>
  <c r="T30" i="70" s="1"/>
  <c r="N30" i="70"/>
  <c r="V36" i="70"/>
  <c r="U19" i="70"/>
  <c r="V35" i="70"/>
  <c r="N23" i="70"/>
  <c r="S23" i="70"/>
  <c r="T23" i="70" s="1"/>
  <c r="V38" i="70"/>
  <c r="S26" i="70"/>
  <c r="T26" i="70" s="1"/>
  <c r="N26" i="70"/>
  <c r="W29" i="70"/>
  <c r="X29" i="70" s="1"/>
  <c r="O29" i="70"/>
  <c r="R31" i="69"/>
  <c r="V35" i="69"/>
  <c r="V29" i="69"/>
  <c r="V38" i="69"/>
  <c r="S30" i="69"/>
  <c r="T30" i="69" s="1"/>
  <c r="N30" i="69"/>
  <c r="V27" i="69"/>
  <c r="V37" i="69"/>
  <c r="S26" i="69"/>
  <c r="T26" i="69" s="1"/>
  <c r="N26" i="69"/>
  <c r="N39" i="69"/>
  <c r="S39" i="69"/>
  <c r="T39" i="69" s="1"/>
  <c r="V19" i="69"/>
  <c r="V21" i="69"/>
  <c r="N18" i="69"/>
  <c r="S18" i="69"/>
  <c r="T18" i="69" s="1"/>
  <c r="V22" i="69"/>
  <c r="V36" i="69"/>
  <c r="N34" i="69"/>
  <c r="S34" i="69"/>
  <c r="T34" i="69" s="1"/>
  <c r="V28" i="69"/>
  <c r="S20" i="69"/>
  <c r="T20" i="69" s="1"/>
  <c r="N20" i="69"/>
  <c r="N23" i="69"/>
  <c r="S23" i="69"/>
  <c r="T23" i="69" s="1"/>
  <c r="V38" i="68"/>
  <c r="V37" i="68"/>
  <c r="V21" i="68"/>
  <c r="N39" i="68"/>
  <c r="S39" i="68"/>
  <c r="T39" i="68" s="1"/>
  <c r="N34" i="68"/>
  <c r="S34" i="68"/>
  <c r="T34" i="68" s="1"/>
  <c r="V28" i="68"/>
  <c r="S36" i="68"/>
  <c r="T36" i="68" s="1"/>
  <c r="N36" i="68"/>
  <c r="V30" i="68"/>
  <c r="V35" i="68"/>
  <c r="V29" i="68"/>
  <c r="V19" i="68"/>
  <c r="S23" i="68"/>
  <c r="T23" i="68" s="1"/>
  <c r="N23" i="68"/>
  <c r="S26" i="68"/>
  <c r="T26" i="68" s="1"/>
  <c r="N26" i="68"/>
  <c r="N18" i="68"/>
  <c r="S18" i="68"/>
  <c r="T18" i="68" s="1"/>
  <c r="U22" i="68"/>
  <c r="R31" i="68"/>
  <c r="U20" i="68"/>
  <c r="V27" i="68"/>
  <c r="V37" i="61"/>
  <c r="V19" i="61"/>
  <c r="N34" i="61"/>
  <c r="S34" i="61"/>
  <c r="T34" i="61" s="1"/>
  <c r="V28" i="61"/>
  <c r="S36" i="61"/>
  <c r="T36" i="61" s="1"/>
  <c r="N36" i="61"/>
  <c r="V35" i="61"/>
  <c r="V29" i="61"/>
  <c r="V30" i="61"/>
  <c r="N18" i="61"/>
  <c r="S18" i="61"/>
  <c r="T18" i="61" s="1"/>
  <c r="U22" i="61"/>
  <c r="S26" i="61"/>
  <c r="T26" i="61" s="1"/>
  <c r="N26" i="61"/>
  <c r="V20" i="61"/>
  <c r="V27" i="61"/>
  <c r="S23" i="61"/>
  <c r="T23" i="61" s="1"/>
  <c r="N23" i="61"/>
  <c r="S31" i="61"/>
  <c r="T31" i="61" s="1"/>
  <c r="N31" i="61"/>
  <c r="V38" i="61"/>
  <c r="N39" i="61"/>
  <c r="S39" i="61"/>
  <c r="T39" i="61" s="1"/>
  <c r="V21" i="61"/>
  <c r="V38" i="53"/>
  <c r="V37" i="53"/>
  <c r="S26" i="53"/>
  <c r="T26" i="53" s="1"/>
  <c r="N26" i="53"/>
  <c r="W29" i="53"/>
  <c r="X29" i="53" s="1"/>
  <c r="O29" i="53"/>
  <c r="N34" i="53"/>
  <c r="S34" i="53"/>
  <c r="T34" i="53" s="1"/>
  <c r="V28" i="53"/>
  <c r="S36" i="53"/>
  <c r="T36" i="53" s="1"/>
  <c r="N36" i="53"/>
  <c r="S20" i="53"/>
  <c r="T20" i="53" s="1"/>
  <c r="N20" i="53"/>
  <c r="N23" i="53"/>
  <c r="S23" i="53"/>
  <c r="T23" i="53" s="1"/>
  <c r="V35" i="53"/>
  <c r="S39" i="53"/>
  <c r="T39" i="53" s="1"/>
  <c r="N39" i="53"/>
  <c r="V27" i="53"/>
  <c r="S30" i="53"/>
  <c r="T30" i="53" s="1"/>
  <c r="N30" i="53"/>
  <c r="N18" i="53"/>
  <c r="S18" i="53"/>
  <c r="T18" i="53" s="1"/>
  <c r="V22" i="53"/>
  <c r="R31" i="53"/>
  <c r="W21" i="53"/>
  <c r="X21" i="53" s="1"/>
  <c r="O21" i="53"/>
  <c r="W19" i="53"/>
  <c r="X19" i="53" s="1"/>
  <c r="O19" i="53"/>
  <c r="V19" i="60"/>
  <c r="N18" i="60"/>
  <c r="S18" i="60"/>
  <c r="T18" i="60" s="1"/>
  <c r="V28" i="60"/>
  <c r="V36" i="60"/>
  <c r="R31" i="60"/>
  <c r="AC35" i="60"/>
  <c r="W20" i="60"/>
  <c r="X20" i="60" s="1"/>
  <c r="O20" i="60"/>
  <c r="N34" i="60"/>
  <c r="S34" i="60"/>
  <c r="T34" i="60" s="1"/>
  <c r="R23" i="60"/>
  <c r="U38" i="60"/>
  <c r="V22" i="60"/>
  <c r="U30" i="60"/>
  <c r="U21" i="60"/>
  <c r="V26" i="60"/>
  <c r="S37" i="60"/>
  <c r="T37" i="60" s="1"/>
  <c r="N37" i="60"/>
  <c r="S39" i="60"/>
  <c r="T39" i="60" s="1"/>
  <c r="N39" i="60"/>
  <c r="V29" i="60"/>
  <c r="S27" i="60"/>
  <c r="T27" i="60" s="1"/>
  <c r="N27" i="60"/>
  <c r="V28" i="59"/>
  <c r="V38" i="59"/>
  <c r="V36" i="59"/>
  <c r="N34" i="59"/>
  <c r="S34" i="59"/>
  <c r="T34" i="59" s="1"/>
  <c r="U35" i="59"/>
  <c r="V29" i="59"/>
  <c r="W21" i="59"/>
  <c r="X21" i="59" s="1"/>
  <c r="O21" i="59"/>
  <c r="N18" i="59"/>
  <c r="S18" i="59"/>
  <c r="T18" i="59" s="1"/>
  <c r="S30" i="59"/>
  <c r="T30" i="59" s="1"/>
  <c r="N30" i="59"/>
  <c r="U20" i="59"/>
  <c r="V27" i="59"/>
  <c r="V19" i="59"/>
  <c r="V37" i="59"/>
  <c r="V22" i="59"/>
  <c r="S26" i="59"/>
  <c r="T26" i="59" s="1"/>
  <c r="N26" i="59"/>
  <c r="S23" i="59"/>
  <c r="T23" i="59" s="1"/>
  <c r="N23" i="59"/>
  <c r="S39" i="59"/>
  <c r="T39" i="59" s="1"/>
  <c r="N39" i="59"/>
  <c r="S31" i="59"/>
  <c r="T31" i="59" s="1"/>
  <c r="N31" i="59"/>
  <c r="V36" i="58"/>
  <c r="V38" i="58"/>
  <c r="S20" i="58"/>
  <c r="T20" i="58" s="1"/>
  <c r="N20" i="58"/>
  <c r="N34" i="58"/>
  <c r="S34" i="58"/>
  <c r="T34" i="58" s="1"/>
  <c r="S31" i="58"/>
  <c r="T31" i="58" s="1"/>
  <c r="N31" i="58"/>
  <c r="S23" i="58"/>
  <c r="T23" i="58" s="1"/>
  <c r="N23" i="58"/>
  <c r="U35" i="58"/>
  <c r="W29" i="58"/>
  <c r="X29" i="58" s="1"/>
  <c r="O29" i="58"/>
  <c r="N18" i="58"/>
  <c r="S18" i="58"/>
  <c r="T18" i="58" s="1"/>
  <c r="V28" i="58"/>
  <c r="S30" i="58"/>
  <c r="T30" i="58" s="1"/>
  <c r="N30" i="58"/>
  <c r="V21" i="58"/>
  <c r="S39" i="58"/>
  <c r="T39" i="58" s="1"/>
  <c r="N39" i="58"/>
  <c r="W27" i="58"/>
  <c r="X27" i="58" s="1"/>
  <c r="O27" i="58"/>
  <c r="V37" i="58"/>
  <c r="V22" i="58"/>
  <c r="S26" i="58"/>
  <c r="T26" i="58" s="1"/>
  <c r="N26" i="58"/>
  <c r="V19" i="58"/>
  <c r="V21" i="57"/>
  <c r="V38" i="57"/>
  <c r="N34" i="57"/>
  <c r="S34" i="57"/>
  <c r="T34" i="57" s="1"/>
  <c r="AC35" i="57"/>
  <c r="N18" i="57"/>
  <c r="S18" i="57"/>
  <c r="T18" i="57" s="1"/>
  <c r="V28" i="57"/>
  <c r="N23" i="57"/>
  <c r="S23" i="57"/>
  <c r="T23" i="57" s="1"/>
  <c r="R39" i="57"/>
  <c r="W20" i="57"/>
  <c r="X20" i="57" s="1"/>
  <c r="O20" i="57"/>
  <c r="U22" i="57"/>
  <c r="U36" i="57"/>
  <c r="S26" i="57"/>
  <c r="T26" i="57" s="1"/>
  <c r="N26" i="57"/>
  <c r="V27" i="57"/>
  <c r="U30" i="57"/>
  <c r="V29" i="57"/>
  <c r="S37" i="57"/>
  <c r="T37" i="57" s="1"/>
  <c r="N37" i="57"/>
  <c r="V19" i="57"/>
  <c r="R31" i="57"/>
  <c r="V38" i="56"/>
  <c r="V36" i="56"/>
  <c r="V22" i="56"/>
  <c r="V35" i="56"/>
  <c r="S30" i="56"/>
  <c r="T30" i="56" s="1"/>
  <c r="N30" i="56"/>
  <c r="N23" i="56"/>
  <c r="S23" i="56"/>
  <c r="T23" i="56" s="1"/>
  <c r="R31" i="56"/>
  <c r="V27" i="56"/>
  <c r="V29" i="56"/>
  <c r="V37" i="56"/>
  <c r="S26" i="56"/>
  <c r="T26" i="56" s="1"/>
  <c r="N26" i="56"/>
  <c r="N39" i="56"/>
  <c r="S39" i="56"/>
  <c r="T39" i="56" s="1"/>
  <c r="N18" i="56"/>
  <c r="S18" i="56"/>
  <c r="T18" i="56" s="1"/>
  <c r="S20" i="56"/>
  <c r="T20" i="56" s="1"/>
  <c r="N20" i="56"/>
  <c r="N34" i="56"/>
  <c r="S34" i="56"/>
  <c r="T34" i="56" s="1"/>
  <c r="V28" i="56"/>
  <c r="U21" i="56"/>
  <c r="V19" i="56"/>
  <c r="V35" i="55"/>
  <c r="V21" i="55"/>
  <c r="S26" i="55"/>
  <c r="T26" i="55" s="1"/>
  <c r="N26" i="55"/>
  <c r="V22" i="55"/>
  <c r="V36" i="55"/>
  <c r="R31" i="55"/>
  <c r="R23" i="55"/>
  <c r="U20" i="55"/>
  <c r="V28" i="55"/>
  <c r="V38" i="55"/>
  <c r="V37" i="55"/>
  <c r="V30" i="55"/>
  <c r="V29" i="55"/>
  <c r="W19" i="55"/>
  <c r="X19" i="55" s="1"/>
  <c r="O19" i="55"/>
  <c r="N18" i="55"/>
  <c r="S18" i="55"/>
  <c r="T18" i="55" s="1"/>
  <c r="N39" i="55"/>
  <c r="S39" i="55"/>
  <c r="T39" i="55" s="1"/>
  <c r="N34" i="55"/>
  <c r="S34" i="55"/>
  <c r="T34" i="55" s="1"/>
  <c r="V27" i="55"/>
  <c r="M28" i="41"/>
  <c r="M36" i="41"/>
  <c r="M20" i="41"/>
  <c r="M26" i="41"/>
  <c r="S7" i="77"/>
  <c r="T7" i="77" s="1"/>
  <c r="N7" i="77"/>
  <c r="N6" i="77"/>
  <c r="S12" i="77"/>
  <c r="T12" i="77" s="1"/>
  <c r="N12" i="77"/>
  <c r="U8" i="77"/>
  <c r="S10" i="77"/>
  <c r="T10" i="77" s="1"/>
  <c r="N10" i="77"/>
  <c r="U12" i="77"/>
  <c r="S14" i="77"/>
  <c r="T14" i="77" s="1"/>
  <c r="N14" i="77"/>
  <c r="M16" i="77"/>
  <c r="U6" i="77"/>
  <c r="S9" i="77"/>
  <c r="T9" i="77" s="1"/>
  <c r="S13" i="77"/>
  <c r="T13" i="77" s="1"/>
  <c r="U11" i="77"/>
  <c r="U13" i="77"/>
  <c r="U15" i="77"/>
  <c r="R6" i="76"/>
  <c r="S12" i="76"/>
  <c r="T12" i="76" s="1"/>
  <c r="N12" i="76"/>
  <c r="S14" i="76"/>
  <c r="T14" i="76" s="1"/>
  <c r="N14" i="76"/>
  <c r="R16" i="76"/>
  <c r="Y7" i="76"/>
  <c r="P7" i="76"/>
  <c r="Q7" i="76"/>
  <c r="S8" i="76"/>
  <c r="T8" i="76" s="1"/>
  <c r="U8" i="76" s="1"/>
  <c r="N8" i="76"/>
  <c r="Y9" i="76"/>
  <c r="Q9" i="76" s="1"/>
  <c r="P9" i="76"/>
  <c r="S10" i="76"/>
  <c r="T10" i="76" s="1"/>
  <c r="N10" i="76"/>
  <c r="U10" i="76"/>
  <c r="V11" i="76"/>
  <c r="V13" i="76"/>
  <c r="V15" i="76"/>
  <c r="S10" i="75"/>
  <c r="T10" i="75" s="1"/>
  <c r="N10" i="75"/>
  <c r="S8" i="75"/>
  <c r="T8" i="75" s="1"/>
  <c r="N8" i="75"/>
  <c r="U10" i="75"/>
  <c r="V13" i="75"/>
  <c r="M16" i="75"/>
  <c r="U9" i="75"/>
  <c r="V12" i="75"/>
  <c r="U11" i="75"/>
  <c r="R6" i="75"/>
  <c r="N9" i="75"/>
  <c r="S15" i="75"/>
  <c r="T15" i="75" s="1"/>
  <c r="U7" i="75"/>
  <c r="S14" i="75"/>
  <c r="T14" i="75" s="1"/>
  <c r="N14" i="75"/>
  <c r="U15" i="75"/>
  <c r="S7" i="74"/>
  <c r="T7" i="74" s="1"/>
  <c r="N7" i="74"/>
  <c r="R6" i="74"/>
  <c r="U7" i="74"/>
  <c r="S14" i="74"/>
  <c r="T14" i="74" s="1"/>
  <c r="N14" i="74"/>
  <c r="U8" i="74"/>
  <c r="U9" i="74"/>
  <c r="U10" i="74"/>
  <c r="R11" i="74"/>
  <c r="S13" i="74"/>
  <c r="T13" i="74" s="1"/>
  <c r="S12" i="74"/>
  <c r="T12" i="74" s="1"/>
  <c r="U12" i="74" s="1"/>
  <c r="N12" i="74"/>
  <c r="R16" i="74"/>
  <c r="U13" i="74"/>
  <c r="U15" i="74"/>
  <c r="M16" i="73"/>
  <c r="N7" i="73"/>
  <c r="U7" i="73"/>
  <c r="U8" i="73"/>
  <c r="U9" i="73"/>
  <c r="S10" i="73"/>
  <c r="T10" i="73" s="1"/>
  <c r="N10" i="73"/>
  <c r="S14" i="73"/>
  <c r="T14" i="73" s="1"/>
  <c r="N14" i="73"/>
  <c r="R6" i="73"/>
  <c r="S13" i="73"/>
  <c r="T13" i="73" s="1"/>
  <c r="S12" i="73"/>
  <c r="T12" i="73" s="1"/>
  <c r="U12" i="73" s="1"/>
  <c r="N12" i="73"/>
  <c r="U11" i="73"/>
  <c r="U15" i="73"/>
  <c r="U7" i="72"/>
  <c r="R6" i="72"/>
  <c r="U12" i="72"/>
  <c r="S14" i="72"/>
  <c r="T14" i="72" s="1"/>
  <c r="N14" i="72"/>
  <c r="U9" i="72"/>
  <c r="S13" i="72"/>
  <c r="T13" i="72" s="1"/>
  <c r="U11" i="72"/>
  <c r="S8" i="72"/>
  <c r="T8" i="72" s="1"/>
  <c r="S9" i="72"/>
  <c r="T9" i="72" s="1"/>
  <c r="S10" i="72"/>
  <c r="T10" i="72" s="1"/>
  <c r="S11" i="72"/>
  <c r="T11" i="72" s="1"/>
  <c r="S12" i="72"/>
  <c r="T12" i="72" s="1"/>
  <c r="N12" i="72"/>
  <c r="R16" i="72"/>
  <c r="U13" i="72"/>
  <c r="U15" i="72"/>
  <c r="U7" i="71"/>
  <c r="S8" i="71"/>
  <c r="T8" i="71" s="1"/>
  <c r="S13" i="71"/>
  <c r="T13" i="71" s="1"/>
  <c r="S10" i="71"/>
  <c r="T10" i="71" s="1"/>
  <c r="N10" i="71"/>
  <c r="S14" i="71"/>
  <c r="T14" i="71" s="1"/>
  <c r="N14" i="71"/>
  <c r="M16" i="71"/>
  <c r="U6" i="71"/>
  <c r="U8" i="71"/>
  <c r="R9" i="71"/>
  <c r="S12" i="71"/>
  <c r="T12" i="71" s="1"/>
  <c r="N12" i="71"/>
  <c r="U14" i="71"/>
  <c r="U11" i="71"/>
  <c r="U13" i="71"/>
  <c r="U15" i="71"/>
  <c r="E22" i="40"/>
  <c r="O19" i="40"/>
  <c r="Y20" i="40"/>
  <c r="U34" i="77" l="1"/>
  <c r="U23" i="77"/>
  <c r="U39" i="77"/>
  <c r="S31" i="77"/>
  <c r="T31" i="77" s="1"/>
  <c r="N31" i="77"/>
  <c r="W21" i="77"/>
  <c r="X21" i="77" s="1"/>
  <c r="O21" i="77"/>
  <c r="V35" i="77"/>
  <c r="W29" i="77"/>
  <c r="X29" i="77" s="1"/>
  <c r="O29" i="77"/>
  <c r="U36" i="77"/>
  <c r="V38" i="77"/>
  <c r="W27" i="77"/>
  <c r="X27" i="77" s="1"/>
  <c r="O27" i="77"/>
  <c r="W22" i="77"/>
  <c r="X22" i="77" s="1"/>
  <c r="O22" i="77"/>
  <c r="U30" i="77"/>
  <c r="W37" i="77"/>
  <c r="X37" i="77" s="1"/>
  <c r="O37" i="77"/>
  <c r="V19" i="77"/>
  <c r="U20" i="77"/>
  <c r="U18" i="77"/>
  <c r="U26" i="77"/>
  <c r="W28" i="77"/>
  <c r="X28" i="77" s="1"/>
  <c r="O28" i="77"/>
  <c r="W30" i="76"/>
  <c r="X30" i="76" s="1"/>
  <c r="O30" i="76"/>
  <c r="U18" i="76"/>
  <c r="W28" i="76"/>
  <c r="X28" i="76" s="1"/>
  <c r="O28" i="76"/>
  <c r="W37" i="76"/>
  <c r="X37" i="76" s="1"/>
  <c r="O37" i="76"/>
  <c r="S31" i="76"/>
  <c r="T31" i="76" s="1"/>
  <c r="N31" i="76"/>
  <c r="V27" i="76"/>
  <c r="U23" i="76"/>
  <c r="W29" i="76"/>
  <c r="X29" i="76" s="1"/>
  <c r="O29" i="76"/>
  <c r="U36" i="76"/>
  <c r="W19" i="76"/>
  <c r="X19" i="76" s="1"/>
  <c r="O19" i="76"/>
  <c r="W35" i="76"/>
  <c r="X35" i="76" s="1"/>
  <c r="O35" i="76"/>
  <c r="U39" i="76"/>
  <c r="V38" i="76"/>
  <c r="W21" i="76"/>
  <c r="X21" i="76" s="1"/>
  <c r="O21" i="76"/>
  <c r="U26" i="76"/>
  <c r="U20" i="76"/>
  <c r="W22" i="76"/>
  <c r="X22" i="76" s="1"/>
  <c r="O22" i="76"/>
  <c r="U34" i="76"/>
  <c r="V21" i="75"/>
  <c r="O28" i="75"/>
  <c r="W28" i="75"/>
  <c r="X28" i="75" s="1"/>
  <c r="U34" i="75"/>
  <c r="AC20" i="75"/>
  <c r="D21" i="63" s="1"/>
  <c r="U39" i="75"/>
  <c r="W22" i="75"/>
  <c r="X22" i="75" s="1"/>
  <c r="O22" i="75"/>
  <c r="W36" i="75"/>
  <c r="X36" i="75" s="1"/>
  <c r="O36" i="75"/>
  <c r="W27" i="75"/>
  <c r="X27" i="75" s="1"/>
  <c r="O27" i="75"/>
  <c r="U26" i="75"/>
  <c r="P20" i="75"/>
  <c r="Q20" i="75"/>
  <c r="W37" i="75"/>
  <c r="X37" i="75" s="1"/>
  <c r="O37" i="75"/>
  <c r="W29" i="75"/>
  <c r="X29" i="75" s="1"/>
  <c r="O29" i="75"/>
  <c r="N23" i="75"/>
  <c r="S23" i="75"/>
  <c r="T23" i="75" s="1"/>
  <c r="V30" i="75"/>
  <c r="U18" i="75"/>
  <c r="V19" i="75"/>
  <c r="U31" i="75"/>
  <c r="W38" i="75"/>
  <c r="X38" i="75" s="1"/>
  <c r="O38" i="75"/>
  <c r="S39" i="74"/>
  <c r="T39" i="74" s="1"/>
  <c r="N39" i="74"/>
  <c r="V36" i="74"/>
  <c r="W23" i="74"/>
  <c r="X23" i="74" s="1"/>
  <c r="O23" i="74"/>
  <c r="U18" i="74"/>
  <c r="W29" i="74"/>
  <c r="X29" i="74" s="1"/>
  <c r="O29" i="74"/>
  <c r="W38" i="74"/>
  <c r="X38" i="74" s="1"/>
  <c r="O38" i="74"/>
  <c r="Q20" i="74"/>
  <c r="P20" i="74"/>
  <c r="U34" i="74"/>
  <c r="U37" i="74"/>
  <c r="AC20" i="74"/>
  <c r="D20" i="63" s="1"/>
  <c r="W19" i="74"/>
  <c r="X19" i="74" s="1"/>
  <c r="O19" i="74"/>
  <c r="V27" i="74"/>
  <c r="S31" i="74"/>
  <c r="T31" i="74" s="1"/>
  <c r="N31" i="74"/>
  <c r="O28" i="74"/>
  <c r="W28" i="74"/>
  <c r="X28" i="74" s="1"/>
  <c r="V30" i="74"/>
  <c r="W26" i="74"/>
  <c r="X26" i="74" s="1"/>
  <c r="O26" i="74"/>
  <c r="W22" i="74"/>
  <c r="X22" i="74" s="1"/>
  <c r="O22" i="74"/>
  <c r="W21" i="74"/>
  <c r="X21" i="74" s="1"/>
  <c r="O21" i="74"/>
  <c r="U31" i="73"/>
  <c r="W29" i="73"/>
  <c r="X29" i="73" s="1"/>
  <c r="O29" i="73"/>
  <c r="W22" i="73"/>
  <c r="X22" i="73" s="1"/>
  <c r="O22" i="73"/>
  <c r="W36" i="73"/>
  <c r="X36" i="73" s="1"/>
  <c r="O36" i="73"/>
  <c r="U20" i="73"/>
  <c r="V38" i="73"/>
  <c r="V35" i="73"/>
  <c r="U26" i="73"/>
  <c r="W37" i="73"/>
  <c r="X37" i="73" s="1"/>
  <c r="O37" i="73"/>
  <c r="W19" i="73"/>
  <c r="X19" i="73" s="1"/>
  <c r="O19" i="73"/>
  <c r="U23" i="73"/>
  <c r="V21" i="73"/>
  <c r="U18" i="73"/>
  <c r="U39" i="73"/>
  <c r="W27" i="73"/>
  <c r="X27" i="73" s="1"/>
  <c r="O27" i="73"/>
  <c r="W30" i="73"/>
  <c r="X30" i="73" s="1"/>
  <c r="O30" i="73"/>
  <c r="U34" i="73"/>
  <c r="W28" i="73"/>
  <c r="X28" i="73" s="1"/>
  <c r="O28" i="73"/>
  <c r="P29" i="72"/>
  <c r="Q29" i="72"/>
  <c r="AC27" i="72"/>
  <c r="I18" i="63" s="1"/>
  <c r="U23" i="72"/>
  <c r="P21" i="72"/>
  <c r="Q21" i="72"/>
  <c r="U26" i="72"/>
  <c r="U18" i="72"/>
  <c r="U39" i="72"/>
  <c r="V19" i="72"/>
  <c r="V36" i="72"/>
  <c r="W28" i="72"/>
  <c r="X28" i="72" s="1"/>
  <c r="O28" i="72"/>
  <c r="AC21" i="72"/>
  <c r="E18" i="63" s="1"/>
  <c r="U30" i="72"/>
  <c r="S31" i="72"/>
  <c r="T31" i="72" s="1"/>
  <c r="N31" i="72"/>
  <c r="Q27" i="72"/>
  <c r="P27" i="72"/>
  <c r="U20" i="72"/>
  <c r="AC29" i="72"/>
  <c r="K18" i="63" s="1"/>
  <c r="W38" i="72"/>
  <c r="X38" i="72" s="1"/>
  <c r="O38" i="72"/>
  <c r="W37" i="72"/>
  <c r="X37" i="72" s="1"/>
  <c r="O37" i="72"/>
  <c r="W35" i="72"/>
  <c r="X35" i="72" s="1"/>
  <c r="O35" i="72"/>
  <c r="U34" i="72"/>
  <c r="W22" i="72"/>
  <c r="X22" i="72" s="1"/>
  <c r="O22" i="72"/>
  <c r="U30" i="71"/>
  <c r="V28" i="71"/>
  <c r="V22" i="71"/>
  <c r="P27" i="71"/>
  <c r="Q27" i="71"/>
  <c r="O38" i="71"/>
  <c r="W38" i="71"/>
  <c r="X38" i="71" s="1"/>
  <c r="U34" i="71"/>
  <c r="U39" i="71"/>
  <c r="AC27" i="71"/>
  <c r="I17" i="63" s="1"/>
  <c r="U36" i="71"/>
  <c r="V19" i="71"/>
  <c r="U31" i="71"/>
  <c r="U18" i="71"/>
  <c r="U20" i="71"/>
  <c r="P37" i="71"/>
  <c r="AC37" i="71" s="1"/>
  <c r="Q17" i="63" s="1"/>
  <c r="Q37" i="71"/>
  <c r="Q29" i="71"/>
  <c r="P29" i="71"/>
  <c r="AC29" i="71" s="1"/>
  <c r="K17" i="63" s="1"/>
  <c r="U26" i="71"/>
  <c r="U23" i="71"/>
  <c r="W21" i="71"/>
  <c r="X21" i="71" s="1"/>
  <c r="O21" i="71"/>
  <c r="W35" i="71"/>
  <c r="X35" i="71" s="1"/>
  <c r="O35" i="71"/>
  <c r="Q29" i="62"/>
  <c r="P29" i="62"/>
  <c r="W21" i="62"/>
  <c r="X21" i="62" s="1"/>
  <c r="O21" i="62"/>
  <c r="U39" i="62"/>
  <c r="W38" i="62"/>
  <c r="X38" i="62" s="1"/>
  <c r="O38" i="62"/>
  <c r="AC29" i="62"/>
  <c r="K16" i="63" s="1"/>
  <c r="W19" i="62"/>
  <c r="X19" i="62" s="1"/>
  <c r="O19" i="62"/>
  <c r="W28" i="62"/>
  <c r="X28" i="62" s="1"/>
  <c r="O28" i="62"/>
  <c r="U18" i="62"/>
  <c r="W35" i="62"/>
  <c r="X35" i="62" s="1"/>
  <c r="O35" i="62"/>
  <c r="V37" i="62"/>
  <c r="V36" i="62"/>
  <c r="W20" i="62"/>
  <c r="X20" i="62" s="1"/>
  <c r="O20" i="62"/>
  <c r="W30" i="62"/>
  <c r="X30" i="62" s="1"/>
  <c r="O30" i="62"/>
  <c r="U34" i="62"/>
  <c r="S23" i="62"/>
  <c r="T23" i="62" s="1"/>
  <c r="N23" i="62"/>
  <c r="W27" i="62"/>
  <c r="X27" i="62" s="1"/>
  <c r="O27" i="62"/>
  <c r="V22" i="62"/>
  <c r="U31" i="62"/>
  <c r="U26" i="62"/>
  <c r="P29" i="70"/>
  <c r="Q29" i="70"/>
  <c r="W38" i="70"/>
  <c r="X38" i="70" s="1"/>
  <c r="O38" i="70"/>
  <c r="W22" i="70"/>
  <c r="X22" i="70" s="1"/>
  <c r="O22" i="70"/>
  <c r="U39" i="70"/>
  <c r="U23" i="70"/>
  <c r="V19" i="70"/>
  <c r="U18" i="70"/>
  <c r="S31" i="70"/>
  <c r="T31" i="70" s="1"/>
  <c r="N31" i="70"/>
  <c r="Q21" i="70"/>
  <c r="P21" i="70"/>
  <c r="AC21" i="70" s="1"/>
  <c r="E15" i="63" s="1"/>
  <c r="U26" i="70"/>
  <c r="U30" i="70"/>
  <c r="U20" i="70"/>
  <c r="U34" i="70"/>
  <c r="AC29" i="70"/>
  <c r="K15" i="63" s="1"/>
  <c r="W35" i="70"/>
  <c r="X35" i="70" s="1"/>
  <c r="O35" i="70"/>
  <c r="W36" i="70"/>
  <c r="X36" i="70" s="1"/>
  <c r="O36" i="70"/>
  <c r="W28" i="70"/>
  <c r="X28" i="70" s="1"/>
  <c r="O28" i="70"/>
  <c r="Q27" i="70"/>
  <c r="P27" i="70"/>
  <c r="AC27" i="70" s="1"/>
  <c r="I15" i="63" s="1"/>
  <c r="W37" i="70"/>
  <c r="X37" i="70" s="1"/>
  <c r="O37" i="70"/>
  <c r="U18" i="69"/>
  <c r="W28" i="69"/>
  <c r="X28" i="69" s="1"/>
  <c r="O28" i="69"/>
  <c r="W38" i="69"/>
  <c r="X38" i="69" s="1"/>
  <c r="O38" i="69"/>
  <c r="W35" i="69"/>
  <c r="X35" i="69" s="1"/>
  <c r="O35" i="69"/>
  <c r="W36" i="69"/>
  <c r="X36" i="69" s="1"/>
  <c r="O36" i="69"/>
  <c r="W27" i="69"/>
  <c r="X27" i="69" s="1"/>
  <c r="O27" i="69"/>
  <c r="U23" i="69"/>
  <c r="U20" i="69"/>
  <c r="U34" i="69"/>
  <c r="U39" i="69"/>
  <c r="U26" i="69"/>
  <c r="W19" i="69"/>
  <c r="X19" i="69" s="1"/>
  <c r="O19" i="69"/>
  <c r="W22" i="69"/>
  <c r="X22" i="69" s="1"/>
  <c r="O22" i="69"/>
  <c r="W21" i="69"/>
  <c r="X21" i="69" s="1"/>
  <c r="O21" i="69"/>
  <c r="W37" i="69"/>
  <c r="X37" i="69" s="1"/>
  <c r="O37" i="69"/>
  <c r="U30" i="69"/>
  <c r="W29" i="69"/>
  <c r="X29" i="69" s="1"/>
  <c r="O29" i="69"/>
  <c r="S31" i="69"/>
  <c r="T31" i="69" s="1"/>
  <c r="N31" i="69"/>
  <c r="U23" i="68"/>
  <c r="W37" i="68"/>
  <c r="X37" i="68" s="1"/>
  <c r="O37" i="68"/>
  <c r="W27" i="68"/>
  <c r="X27" i="68" s="1"/>
  <c r="O27" i="68"/>
  <c r="S31" i="68"/>
  <c r="T31" i="68" s="1"/>
  <c r="N31" i="68"/>
  <c r="W19" i="68"/>
  <c r="X19" i="68" s="1"/>
  <c r="O19" i="68"/>
  <c r="W29" i="68"/>
  <c r="X29" i="68" s="1"/>
  <c r="O29" i="68"/>
  <c r="W30" i="68"/>
  <c r="X30" i="68" s="1"/>
  <c r="O30" i="68"/>
  <c r="U39" i="68"/>
  <c r="W21" i="68"/>
  <c r="X21" i="68" s="1"/>
  <c r="O21" i="68"/>
  <c r="U36" i="68"/>
  <c r="V22" i="68"/>
  <c r="U26" i="68"/>
  <c r="W28" i="68"/>
  <c r="X28" i="68" s="1"/>
  <c r="O28" i="68"/>
  <c r="V20" i="68"/>
  <c r="U18" i="68"/>
  <c r="W35" i="68"/>
  <c r="X35" i="68" s="1"/>
  <c r="O35" i="68"/>
  <c r="U34" i="68"/>
  <c r="W38" i="68"/>
  <c r="X38" i="68" s="1"/>
  <c r="O38" i="68"/>
  <c r="V22" i="61"/>
  <c r="W19" i="61"/>
  <c r="X19" i="61" s="1"/>
  <c r="O19" i="61"/>
  <c r="W21" i="61"/>
  <c r="X21" i="61" s="1"/>
  <c r="O21" i="61"/>
  <c r="U31" i="61"/>
  <c r="W27" i="61"/>
  <c r="X27" i="61" s="1"/>
  <c r="O27" i="61"/>
  <c r="U18" i="61"/>
  <c r="W28" i="61"/>
  <c r="X28" i="61" s="1"/>
  <c r="O28" i="61"/>
  <c r="U23" i="61"/>
  <c r="W20" i="61"/>
  <c r="X20" i="61" s="1"/>
  <c r="O20" i="61"/>
  <c r="W30" i="61"/>
  <c r="X30" i="61" s="1"/>
  <c r="O30" i="61"/>
  <c r="U34" i="61"/>
  <c r="W35" i="61"/>
  <c r="X35" i="61" s="1"/>
  <c r="O35" i="61"/>
  <c r="U39" i="61"/>
  <c r="W38" i="61"/>
  <c r="X38" i="61" s="1"/>
  <c r="O38" i="61"/>
  <c r="U26" i="61"/>
  <c r="W29" i="61"/>
  <c r="X29" i="61" s="1"/>
  <c r="O29" i="61"/>
  <c r="U36" i="61"/>
  <c r="W37" i="61"/>
  <c r="X37" i="61" s="1"/>
  <c r="O37" i="61"/>
  <c r="U23" i="53"/>
  <c r="W37" i="53"/>
  <c r="X37" i="53" s="1"/>
  <c r="O37" i="53"/>
  <c r="P19" i="53"/>
  <c r="AC19" i="53" s="1"/>
  <c r="Q19" i="53"/>
  <c r="W22" i="53"/>
  <c r="X22" i="53" s="1"/>
  <c r="O22" i="53"/>
  <c r="U30" i="53"/>
  <c r="U39" i="53"/>
  <c r="U36" i="53"/>
  <c r="U34" i="53"/>
  <c r="U18" i="53"/>
  <c r="W27" i="53"/>
  <c r="X27" i="53" s="1"/>
  <c r="O27" i="53"/>
  <c r="Q21" i="53"/>
  <c r="P21" i="53"/>
  <c r="AC21" i="53" s="1"/>
  <c r="S31" i="53"/>
  <c r="T31" i="53" s="1"/>
  <c r="N31" i="53"/>
  <c r="W35" i="53"/>
  <c r="X35" i="53" s="1"/>
  <c r="O35" i="53"/>
  <c r="U20" i="53"/>
  <c r="W28" i="53"/>
  <c r="X28" i="53" s="1"/>
  <c r="O28" i="53"/>
  <c r="Q29" i="53"/>
  <c r="P29" i="53"/>
  <c r="AC29" i="53" s="1"/>
  <c r="U26" i="53"/>
  <c r="W38" i="53"/>
  <c r="X38" i="53" s="1"/>
  <c r="O38" i="53"/>
  <c r="V30" i="60"/>
  <c r="V38" i="60"/>
  <c r="U27" i="60"/>
  <c r="W26" i="60"/>
  <c r="X26" i="60" s="1"/>
  <c r="O26" i="60"/>
  <c r="S23" i="60"/>
  <c r="T23" i="60" s="1"/>
  <c r="N23" i="60"/>
  <c r="W19" i="60"/>
  <c r="X19" i="60" s="1"/>
  <c r="O19" i="60"/>
  <c r="U39" i="60"/>
  <c r="S31" i="60"/>
  <c r="T31" i="60" s="1"/>
  <c r="N31" i="60"/>
  <c r="O28" i="60"/>
  <c r="W28" i="60"/>
  <c r="X28" i="60" s="1"/>
  <c r="U37" i="60"/>
  <c r="U34" i="60"/>
  <c r="W29" i="60"/>
  <c r="X29" i="60" s="1"/>
  <c r="O29" i="60"/>
  <c r="V21" i="60"/>
  <c r="W22" i="60"/>
  <c r="X22" i="60" s="1"/>
  <c r="O22" i="60"/>
  <c r="Q20" i="60"/>
  <c r="P20" i="60"/>
  <c r="AC20" i="60" s="1"/>
  <c r="W36" i="60"/>
  <c r="X36" i="60" s="1"/>
  <c r="O36" i="60"/>
  <c r="U18" i="60"/>
  <c r="U31" i="59"/>
  <c r="W22" i="59"/>
  <c r="X22" i="59" s="1"/>
  <c r="O22" i="59"/>
  <c r="W19" i="59"/>
  <c r="X19" i="59" s="1"/>
  <c r="O19" i="59"/>
  <c r="U30" i="59"/>
  <c r="W38" i="59"/>
  <c r="X38" i="59" s="1"/>
  <c r="O38" i="59"/>
  <c r="W37" i="59"/>
  <c r="X37" i="59" s="1"/>
  <c r="O37" i="59"/>
  <c r="W29" i="59"/>
  <c r="X29" i="59" s="1"/>
  <c r="O29" i="59"/>
  <c r="U39" i="59"/>
  <c r="U18" i="59"/>
  <c r="Q21" i="59"/>
  <c r="P21" i="59"/>
  <c r="AC21" i="59" s="1"/>
  <c r="V35" i="59"/>
  <c r="W36" i="59"/>
  <c r="X36" i="59" s="1"/>
  <c r="O36" i="59"/>
  <c r="U23" i="59"/>
  <c r="W27" i="59"/>
  <c r="X27" i="59" s="1"/>
  <c r="O27" i="59"/>
  <c r="U34" i="59"/>
  <c r="U26" i="59"/>
  <c r="V20" i="59"/>
  <c r="W28" i="59"/>
  <c r="X28" i="59" s="1"/>
  <c r="O28" i="59"/>
  <c r="Q29" i="58"/>
  <c r="P29" i="58"/>
  <c r="W22" i="58"/>
  <c r="X22" i="58" s="1"/>
  <c r="O22" i="58"/>
  <c r="P27" i="58"/>
  <c r="AC27" i="58" s="1"/>
  <c r="Q27" i="58"/>
  <c r="U30" i="58"/>
  <c r="W38" i="58"/>
  <c r="X38" i="58" s="1"/>
  <c r="O38" i="58"/>
  <c r="W19" i="58"/>
  <c r="X19" i="58" s="1"/>
  <c r="O19" i="58"/>
  <c r="U23" i="58"/>
  <c r="W21" i="58"/>
  <c r="X21" i="58" s="1"/>
  <c r="O21" i="58"/>
  <c r="V35" i="58"/>
  <c r="U31" i="58"/>
  <c r="W36" i="58"/>
  <c r="X36" i="58" s="1"/>
  <c r="O36" i="58"/>
  <c r="U18" i="58"/>
  <c r="U34" i="58"/>
  <c r="U26" i="58"/>
  <c r="W37" i="58"/>
  <c r="X37" i="58" s="1"/>
  <c r="O37" i="58"/>
  <c r="U39" i="58"/>
  <c r="W28" i="58"/>
  <c r="X28" i="58" s="1"/>
  <c r="O28" i="58"/>
  <c r="AC29" i="58"/>
  <c r="U20" i="58"/>
  <c r="W19" i="57"/>
  <c r="X19" i="57" s="1"/>
  <c r="O19" i="57"/>
  <c r="W29" i="57"/>
  <c r="X29" i="57" s="1"/>
  <c r="O29" i="57"/>
  <c r="U23" i="57"/>
  <c r="O28" i="57"/>
  <c r="W28" i="57"/>
  <c r="X28" i="57" s="1"/>
  <c r="O38" i="57"/>
  <c r="W38" i="57"/>
  <c r="X38" i="57" s="1"/>
  <c r="U37" i="57"/>
  <c r="W27" i="57"/>
  <c r="X27" i="57" s="1"/>
  <c r="O27" i="57"/>
  <c r="V22" i="57"/>
  <c r="U26" i="57"/>
  <c r="Q20" i="57"/>
  <c r="P20" i="57"/>
  <c r="AC20" i="57" s="1"/>
  <c r="U18" i="57"/>
  <c r="U34" i="57"/>
  <c r="S31" i="57"/>
  <c r="T31" i="57" s="1"/>
  <c r="N31" i="57"/>
  <c r="V30" i="57"/>
  <c r="V36" i="57"/>
  <c r="S39" i="57"/>
  <c r="T39" i="57" s="1"/>
  <c r="N39" i="57"/>
  <c r="W21" i="57"/>
  <c r="X21" i="57" s="1"/>
  <c r="O21" i="57"/>
  <c r="U34" i="56"/>
  <c r="W36" i="56"/>
  <c r="X36" i="56" s="1"/>
  <c r="O36" i="56"/>
  <c r="U18" i="56"/>
  <c r="U39" i="56"/>
  <c r="V21" i="56"/>
  <c r="U23" i="56"/>
  <c r="U26" i="56"/>
  <c r="W29" i="56"/>
  <c r="X29" i="56" s="1"/>
  <c r="O29" i="56"/>
  <c r="S31" i="56"/>
  <c r="T31" i="56" s="1"/>
  <c r="N31" i="56"/>
  <c r="U20" i="56"/>
  <c r="W35" i="56"/>
  <c r="X35" i="56" s="1"/>
  <c r="O35" i="56"/>
  <c r="W19" i="56"/>
  <c r="X19" i="56" s="1"/>
  <c r="O19" i="56"/>
  <c r="W28" i="56"/>
  <c r="X28" i="56" s="1"/>
  <c r="O28" i="56"/>
  <c r="W37" i="56"/>
  <c r="X37" i="56" s="1"/>
  <c r="O37" i="56"/>
  <c r="W27" i="56"/>
  <c r="X27" i="56" s="1"/>
  <c r="O27" i="56"/>
  <c r="U30" i="56"/>
  <c r="W22" i="56"/>
  <c r="X22" i="56" s="1"/>
  <c r="O22" i="56"/>
  <c r="O38" i="56"/>
  <c r="W38" i="56"/>
  <c r="X38" i="56" s="1"/>
  <c r="U34" i="55"/>
  <c r="Q19" i="55"/>
  <c r="P19" i="55"/>
  <c r="AC19" i="55" s="1"/>
  <c r="O38" i="55"/>
  <c r="W38" i="55"/>
  <c r="X38" i="55" s="1"/>
  <c r="S23" i="55"/>
  <c r="T23" i="55" s="1"/>
  <c r="N23" i="55"/>
  <c r="W22" i="55"/>
  <c r="X22" i="55" s="1"/>
  <c r="O22" i="55"/>
  <c r="W21" i="55"/>
  <c r="X21" i="55" s="1"/>
  <c r="O21" i="55"/>
  <c r="S31" i="55"/>
  <c r="T31" i="55" s="1"/>
  <c r="N31" i="55"/>
  <c r="W27" i="55"/>
  <c r="X27" i="55" s="1"/>
  <c r="O27" i="55"/>
  <c r="U39" i="55"/>
  <c r="W29" i="55"/>
  <c r="X29" i="55" s="1"/>
  <c r="O29" i="55"/>
  <c r="W37" i="55"/>
  <c r="X37" i="55" s="1"/>
  <c r="O37" i="55"/>
  <c r="W28" i="55"/>
  <c r="X28" i="55" s="1"/>
  <c r="O28" i="55"/>
  <c r="W36" i="55"/>
  <c r="X36" i="55" s="1"/>
  <c r="O36" i="55"/>
  <c r="U18" i="55"/>
  <c r="W30" i="55"/>
  <c r="X30" i="55" s="1"/>
  <c r="O30" i="55"/>
  <c r="V20" i="55"/>
  <c r="U26" i="55"/>
  <c r="W35" i="55"/>
  <c r="X35" i="55" s="1"/>
  <c r="O35" i="55"/>
  <c r="V15" i="77"/>
  <c r="V6" i="77"/>
  <c r="V12" i="77"/>
  <c r="U7" i="77"/>
  <c r="V13" i="77"/>
  <c r="R16" i="77"/>
  <c r="U9" i="77"/>
  <c r="U14" i="77"/>
  <c r="V11" i="77"/>
  <c r="U10" i="77"/>
  <c r="V8" i="77"/>
  <c r="V8" i="76"/>
  <c r="U14" i="76"/>
  <c r="W15" i="76"/>
  <c r="X15" i="76" s="1"/>
  <c r="O15" i="76"/>
  <c r="W13" i="76"/>
  <c r="X13" i="76" s="1"/>
  <c r="O13" i="76"/>
  <c r="W11" i="76"/>
  <c r="X11" i="76" s="1"/>
  <c r="O11" i="76"/>
  <c r="S16" i="76"/>
  <c r="T16" i="76" s="1"/>
  <c r="N16" i="76"/>
  <c r="U12" i="76"/>
  <c r="V10" i="76"/>
  <c r="S6" i="76"/>
  <c r="T6" i="76" s="1"/>
  <c r="N6" i="76"/>
  <c r="U14" i="75"/>
  <c r="S6" i="75"/>
  <c r="T6" i="75" s="1"/>
  <c r="N6" i="75"/>
  <c r="V11" i="75"/>
  <c r="V10" i="75"/>
  <c r="V7" i="75"/>
  <c r="V9" i="75"/>
  <c r="U8" i="75"/>
  <c r="W12" i="75"/>
  <c r="X12" i="75" s="1"/>
  <c r="O12" i="75"/>
  <c r="R16" i="75"/>
  <c r="V15" i="75"/>
  <c r="O13" i="75"/>
  <c r="W13" i="75"/>
  <c r="X13" i="75" s="1"/>
  <c r="V12" i="74"/>
  <c r="N11" i="74"/>
  <c r="S11" i="74"/>
  <c r="T11" i="74" s="1"/>
  <c r="V13" i="74"/>
  <c r="V9" i="74"/>
  <c r="S6" i="74"/>
  <c r="T6" i="74" s="1"/>
  <c r="N6" i="74"/>
  <c r="V8" i="74"/>
  <c r="U14" i="74"/>
  <c r="V15" i="74"/>
  <c r="S16" i="74"/>
  <c r="T16" i="74" s="1"/>
  <c r="N16" i="74"/>
  <c r="V10" i="74"/>
  <c r="V7" i="74"/>
  <c r="V12" i="73"/>
  <c r="V15" i="73"/>
  <c r="U10" i="73"/>
  <c r="V9" i="73"/>
  <c r="V8" i="73"/>
  <c r="R16" i="73"/>
  <c r="U13" i="73"/>
  <c r="S6" i="73"/>
  <c r="T6" i="73" s="1"/>
  <c r="N6" i="73"/>
  <c r="U14" i="73"/>
  <c r="V11" i="73"/>
  <c r="V7" i="73"/>
  <c r="S16" i="72"/>
  <c r="T16" i="72" s="1"/>
  <c r="N16" i="72"/>
  <c r="V11" i="72"/>
  <c r="V12" i="72"/>
  <c r="V13" i="72"/>
  <c r="S6" i="72"/>
  <c r="T6" i="72" s="1"/>
  <c r="N6" i="72"/>
  <c r="V15" i="72"/>
  <c r="V9" i="72"/>
  <c r="U10" i="72"/>
  <c r="V7" i="72"/>
  <c r="U14" i="72"/>
  <c r="U8" i="72"/>
  <c r="V15" i="71"/>
  <c r="V8" i="71"/>
  <c r="V13" i="71"/>
  <c r="U10" i="71"/>
  <c r="V11" i="71"/>
  <c r="V14" i="71"/>
  <c r="R16" i="71"/>
  <c r="U12" i="71"/>
  <c r="V6" i="71"/>
  <c r="N9" i="71"/>
  <c r="S9" i="71"/>
  <c r="T9" i="71" s="1"/>
  <c r="V7" i="71"/>
  <c r="K1" i="62"/>
  <c r="K1" i="70"/>
  <c r="K1" i="69"/>
  <c r="K1" i="68"/>
  <c r="K1" i="61"/>
  <c r="K1" i="53"/>
  <c r="K1" i="60"/>
  <c r="K1" i="59"/>
  <c r="K1" i="58"/>
  <c r="K1" i="57"/>
  <c r="K1" i="56"/>
  <c r="K1" i="55"/>
  <c r="K1" i="41"/>
  <c r="W19" i="77" l="1"/>
  <c r="X19" i="77" s="1"/>
  <c r="O19" i="77"/>
  <c r="V36" i="77"/>
  <c r="V23" i="77"/>
  <c r="Q28" i="77"/>
  <c r="P28" i="77"/>
  <c r="AC28" i="77" s="1"/>
  <c r="J23" i="63" s="1"/>
  <c r="Q27" i="77"/>
  <c r="P27" i="77"/>
  <c r="AC27" i="77" s="1"/>
  <c r="I23" i="63" s="1"/>
  <c r="U31" i="77"/>
  <c r="W35" i="77"/>
  <c r="X35" i="77" s="1"/>
  <c r="O35" i="77"/>
  <c r="V26" i="77"/>
  <c r="V20" i="77"/>
  <c r="AC21" i="77"/>
  <c r="E23" i="63" s="1"/>
  <c r="V39" i="77"/>
  <c r="V34" i="77"/>
  <c r="V18" i="77"/>
  <c r="V30" i="77"/>
  <c r="P37" i="77"/>
  <c r="AC37" i="77" s="1"/>
  <c r="Q23" i="63" s="1"/>
  <c r="Q37" i="77"/>
  <c r="Q22" i="77"/>
  <c r="P22" i="77"/>
  <c r="AC22" i="77" s="1"/>
  <c r="F23" i="63" s="1"/>
  <c r="W38" i="77"/>
  <c r="X38" i="77" s="1"/>
  <c r="O38" i="77"/>
  <c r="Q29" i="77"/>
  <c r="P29" i="77"/>
  <c r="AC29" i="77" s="1"/>
  <c r="K23" i="63" s="1"/>
  <c r="Q21" i="77"/>
  <c r="P21" i="77"/>
  <c r="V34" i="76"/>
  <c r="V20" i="76"/>
  <c r="V39" i="76"/>
  <c r="V18" i="76"/>
  <c r="P21" i="76"/>
  <c r="AC21" i="76" s="1"/>
  <c r="E22" i="63" s="1"/>
  <c r="Q21" i="76"/>
  <c r="P19" i="76"/>
  <c r="AC19" i="76" s="1"/>
  <c r="C22" i="63" s="1"/>
  <c r="Q19" i="76"/>
  <c r="Q29" i="76"/>
  <c r="P29" i="76"/>
  <c r="AC29" i="76" s="1"/>
  <c r="K22" i="63" s="1"/>
  <c r="W27" i="76"/>
  <c r="X27" i="76" s="1"/>
  <c r="O27" i="76"/>
  <c r="Q37" i="76"/>
  <c r="P37" i="76"/>
  <c r="AC37" i="76" s="1"/>
  <c r="Q22" i="63" s="1"/>
  <c r="AC22" i="76"/>
  <c r="F22" i="63" s="1"/>
  <c r="V26" i="76"/>
  <c r="V36" i="76"/>
  <c r="V23" i="76"/>
  <c r="AC28" i="76"/>
  <c r="J22" i="63" s="1"/>
  <c r="Q22" i="76"/>
  <c r="P22" i="76"/>
  <c r="W38" i="76"/>
  <c r="X38" i="76" s="1"/>
  <c r="O38" i="76"/>
  <c r="Q35" i="76"/>
  <c r="P35" i="76"/>
  <c r="AC35" i="76" s="1"/>
  <c r="O22" i="63" s="1"/>
  <c r="U31" i="76"/>
  <c r="Q28" i="76"/>
  <c r="P28" i="76"/>
  <c r="Q30" i="76"/>
  <c r="P30" i="76"/>
  <c r="AC30" i="76" s="1"/>
  <c r="L22" i="63" s="1"/>
  <c r="Q37" i="75"/>
  <c r="P37" i="75"/>
  <c r="P36" i="75"/>
  <c r="Q36" i="75"/>
  <c r="W19" i="75"/>
  <c r="X19" i="75" s="1"/>
  <c r="O19" i="75"/>
  <c r="W30" i="75"/>
  <c r="X30" i="75" s="1"/>
  <c r="O30" i="75"/>
  <c r="AC27" i="75"/>
  <c r="I21" i="63" s="1"/>
  <c r="AC22" i="75"/>
  <c r="F21" i="63" s="1"/>
  <c r="Q38" i="75"/>
  <c r="P38" i="75"/>
  <c r="AC38" i="75" s="1"/>
  <c r="R21" i="63" s="1"/>
  <c r="Q29" i="75"/>
  <c r="P29" i="75"/>
  <c r="AC29" i="75" s="1"/>
  <c r="K21" i="63" s="1"/>
  <c r="P27" i="75"/>
  <c r="Q27" i="75"/>
  <c r="Q22" i="75"/>
  <c r="P22" i="75"/>
  <c r="V34" i="75"/>
  <c r="Q28" i="75"/>
  <c r="P28" i="75"/>
  <c r="AC28" i="75" s="1"/>
  <c r="J21" i="63" s="1"/>
  <c r="V31" i="75"/>
  <c r="V18" i="75"/>
  <c r="U23" i="75"/>
  <c r="AC37" i="75"/>
  <c r="Q21" i="63" s="1"/>
  <c r="V26" i="75"/>
  <c r="AC36" i="75"/>
  <c r="P21" i="63" s="1"/>
  <c r="V39" i="75"/>
  <c r="W21" i="75"/>
  <c r="X21" i="75" s="1"/>
  <c r="O21" i="75"/>
  <c r="Q22" i="74"/>
  <c r="P22" i="74"/>
  <c r="Q19" i="74"/>
  <c r="P19" i="74"/>
  <c r="AC19" i="74" s="1"/>
  <c r="C20" i="63" s="1"/>
  <c r="W36" i="74"/>
  <c r="X36" i="74" s="1"/>
  <c r="O36" i="74"/>
  <c r="AC21" i="74"/>
  <c r="E20" i="63" s="1"/>
  <c r="Q38" i="74"/>
  <c r="P38" i="74"/>
  <c r="AC38" i="74" s="1"/>
  <c r="R20" i="63" s="1"/>
  <c r="Q21" i="74"/>
  <c r="P21" i="74"/>
  <c r="Q26" i="74"/>
  <c r="P26" i="74"/>
  <c r="AC26" i="74" s="1"/>
  <c r="AC28" i="74"/>
  <c r="J20" i="63" s="1"/>
  <c r="W27" i="74"/>
  <c r="X27" i="74" s="1"/>
  <c r="O27" i="74"/>
  <c r="V37" i="74"/>
  <c r="U31" i="74"/>
  <c r="V34" i="74"/>
  <c r="V18" i="74"/>
  <c r="Q28" i="74"/>
  <c r="P28" i="74"/>
  <c r="AC22" i="74"/>
  <c r="F20" i="63" s="1"/>
  <c r="W30" i="74"/>
  <c r="X30" i="74" s="1"/>
  <c r="O30" i="74"/>
  <c r="Q29" i="74"/>
  <c r="P29" i="74"/>
  <c r="AC29" i="74" s="1"/>
  <c r="K20" i="63" s="1"/>
  <c r="P23" i="74"/>
  <c r="Q23" i="74"/>
  <c r="U39" i="74"/>
  <c r="AC29" i="73"/>
  <c r="K19" i="63" s="1"/>
  <c r="P30" i="73"/>
  <c r="AC30" i="73" s="1"/>
  <c r="L19" i="63" s="1"/>
  <c r="Q30" i="73"/>
  <c r="Q19" i="73"/>
  <c r="P19" i="73"/>
  <c r="AC19" i="73" s="1"/>
  <c r="C19" i="63" s="1"/>
  <c r="Q36" i="73"/>
  <c r="P36" i="73"/>
  <c r="V34" i="73"/>
  <c r="V18" i="73"/>
  <c r="V23" i="73"/>
  <c r="W35" i="73"/>
  <c r="X35" i="73" s="1"/>
  <c r="O35" i="73"/>
  <c r="V20" i="73"/>
  <c r="V31" i="73"/>
  <c r="V39" i="73"/>
  <c r="V26" i="73"/>
  <c r="AC36" i="73"/>
  <c r="P19" i="63" s="1"/>
  <c r="Q28" i="73"/>
  <c r="P28" i="73"/>
  <c r="AC28" i="73" s="1"/>
  <c r="J19" i="63" s="1"/>
  <c r="W21" i="73"/>
  <c r="X21" i="73" s="1"/>
  <c r="O21" i="73"/>
  <c r="W38" i="73"/>
  <c r="X38" i="73" s="1"/>
  <c r="O38" i="73"/>
  <c r="Q29" i="73"/>
  <c r="P29" i="73"/>
  <c r="Q27" i="73"/>
  <c r="P27" i="73"/>
  <c r="AC27" i="73" s="1"/>
  <c r="I19" i="63" s="1"/>
  <c r="Q37" i="73"/>
  <c r="P37" i="73"/>
  <c r="AC37" i="73" s="1"/>
  <c r="Q19" i="63" s="1"/>
  <c r="P22" i="73"/>
  <c r="AC22" i="73" s="1"/>
  <c r="F19" i="63" s="1"/>
  <c r="Q22" i="73"/>
  <c r="U31" i="72"/>
  <c r="W19" i="72"/>
  <c r="X19" i="72" s="1"/>
  <c r="O19" i="72"/>
  <c r="P22" i="72"/>
  <c r="Q22" i="72"/>
  <c r="Q35" i="72"/>
  <c r="P35" i="72"/>
  <c r="AC35" i="72" s="1"/>
  <c r="O18" i="63" s="1"/>
  <c r="Q38" i="72"/>
  <c r="P38" i="72"/>
  <c r="AC38" i="72" s="1"/>
  <c r="R18" i="63" s="1"/>
  <c r="V30" i="72"/>
  <c r="P28" i="72"/>
  <c r="Q28" i="72"/>
  <c r="P37" i="72"/>
  <c r="AC37" i="72" s="1"/>
  <c r="Q18" i="63" s="1"/>
  <c r="Q37" i="72"/>
  <c r="V20" i="72"/>
  <c r="AC22" i="72"/>
  <c r="F18" i="63" s="1"/>
  <c r="AC28" i="72"/>
  <c r="J18" i="63" s="1"/>
  <c r="V18" i="72"/>
  <c r="V34" i="72"/>
  <c r="W36" i="72"/>
  <c r="X36" i="72" s="1"/>
  <c r="O36" i="72"/>
  <c r="V39" i="72"/>
  <c r="V26" i="72"/>
  <c r="V23" i="72"/>
  <c r="V23" i="71"/>
  <c r="W28" i="71"/>
  <c r="X28" i="71" s="1"/>
  <c r="O28" i="71"/>
  <c r="Q21" i="71"/>
  <c r="P21" i="71"/>
  <c r="W19" i="71"/>
  <c r="X19" i="71" s="1"/>
  <c r="O19" i="71"/>
  <c r="Q35" i="71"/>
  <c r="P35" i="71"/>
  <c r="AC35" i="71" s="1"/>
  <c r="O17" i="63" s="1"/>
  <c r="V20" i="71"/>
  <c r="V31" i="71"/>
  <c r="V36" i="71"/>
  <c r="V39" i="71"/>
  <c r="P38" i="71"/>
  <c r="AC38" i="71" s="1"/>
  <c r="R17" i="63" s="1"/>
  <c r="Q38" i="71"/>
  <c r="V30" i="71"/>
  <c r="V18" i="71"/>
  <c r="V34" i="71"/>
  <c r="AC21" i="71"/>
  <c r="E17" i="63" s="1"/>
  <c r="V26" i="71"/>
  <c r="W22" i="71"/>
  <c r="X22" i="71" s="1"/>
  <c r="O22" i="71"/>
  <c r="W22" i="62"/>
  <c r="X22" i="62" s="1"/>
  <c r="O22" i="62"/>
  <c r="P30" i="62"/>
  <c r="Q30" i="62"/>
  <c r="V31" i="62"/>
  <c r="AC27" i="62"/>
  <c r="I16" i="63" s="1"/>
  <c r="V34" i="62"/>
  <c r="V18" i="62"/>
  <c r="Q38" i="62"/>
  <c r="P38" i="62"/>
  <c r="AC38" i="62" s="1"/>
  <c r="R16" i="63" s="1"/>
  <c r="Q21" i="62"/>
  <c r="P21" i="62"/>
  <c r="AC21" i="62" s="1"/>
  <c r="E16" i="63" s="1"/>
  <c r="P28" i="62"/>
  <c r="Q28" i="62"/>
  <c r="Q27" i="62"/>
  <c r="P27" i="62"/>
  <c r="P20" i="62"/>
  <c r="AC20" i="62" s="1"/>
  <c r="D16" i="63" s="1"/>
  <c r="Q20" i="62"/>
  <c r="W37" i="62"/>
  <c r="X37" i="62" s="1"/>
  <c r="O37" i="62"/>
  <c r="Q19" i="62"/>
  <c r="P19" i="62"/>
  <c r="AC19" i="62" s="1"/>
  <c r="C16" i="63" s="1"/>
  <c r="V39" i="62"/>
  <c r="U23" i="62"/>
  <c r="Q35" i="62"/>
  <c r="P35" i="62"/>
  <c r="AC35" i="62" s="1"/>
  <c r="O16" i="63" s="1"/>
  <c r="V26" i="62"/>
  <c r="AC30" i="62"/>
  <c r="L16" i="63" s="1"/>
  <c r="W36" i="62"/>
  <c r="X36" i="62" s="1"/>
  <c r="O36" i="62"/>
  <c r="AC28" i="62"/>
  <c r="J16" i="63" s="1"/>
  <c r="V34" i="70"/>
  <c r="U31" i="70"/>
  <c r="AC37" i="70"/>
  <c r="Q15" i="63" s="1"/>
  <c r="AC35" i="70"/>
  <c r="O15" i="63" s="1"/>
  <c r="V30" i="70"/>
  <c r="V18" i="70"/>
  <c r="V23" i="70"/>
  <c r="P38" i="70"/>
  <c r="AC38" i="70" s="1"/>
  <c r="R15" i="63" s="1"/>
  <c r="Q38" i="70"/>
  <c r="P37" i="70"/>
  <c r="Q37" i="70"/>
  <c r="P28" i="70"/>
  <c r="AC28" i="70" s="1"/>
  <c r="J15" i="63" s="1"/>
  <c r="Q28" i="70"/>
  <c r="Q35" i="70"/>
  <c r="P35" i="70"/>
  <c r="Q36" i="70"/>
  <c r="P36" i="70"/>
  <c r="V39" i="70"/>
  <c r="AC36" i="70"/>
  <c r="P15" i="63" s="1"/>
  <c r="V20" i="70"/>
  <c r="V26" i="70"/>
  <c r="W19" i="70"/>
  <c r="X19" i="70" s="1"/>
  <c r="O19" i="70"/>
  <c r="P22" i="70"/>
  <c r="AC22" i="70" s="1"/>
  <c r="F15" i="63" s="1"/>
  <c r="Q22" i="70"/>
  <c r="V39" i="69"/>
  <c r="U31" i="69"/>
  <c r="Q21" i="69"/>
  <c r="P21" i="69"/>
  <c r="AC21" i="69" s="1"/>
  <c r="Q19" i="69"/>
  <c r="P19" i="69"/>
  <c r="Q27" i="69"/>
  <c r="P27" i="69"/>
  <c r="AC27" i="69" s="1"/>
  <c r="Q35" i="69"/>
  <c r="P35" i="69"/>
  <c r="P28" i="69"/>
  <c r="Q28" i="69"/>
  <c r="V30" i="69"/>
  <c r="AC28" i="69"/>
  <c r="AC29" i="69"/>
  <c r="V26" i="69"/>
  <c r="V34" i="69"/>
  <c r="V23" i="69"/>
  <c r="V18" i="69"/>
  <c r="AC19" i="69"/>
  <c r="V20" i="69"/>
  <c r="AC35" i="69"/>
  <c r="Q29" i="69"/>
  <c r="P29" i="69"/>
  <c r="P37" i="69"/>
  <c r="AC37" i="69" s="1"/>
  <c r="Q37" i="69"/>
  <c r="P22" i="69"/>
  <c r="AC22" i="69" s="1"/>
  <c r="Q22" i="69"/>
  <c r="Q36" i="69"/>
  <c r="P36" i="69"/>
  <c r="AC36" i="69" s="1"/>
  <c r="P38" i="69"/>
  <c r="AC38" i="69" s="1"/>
  <c r="Q38" i="69"/>
  <c r="W20" i="68"/>
  <c r="X20" i="68" s="1"/>
  <c r="O20" i="68"/>
  <c r="V36" i="68"/>
  <c r="Q38" i="68"/>
  <c r="P38" i="68"/>
  <c r="AC38" i="68" s="1"/>
  <c r="Q35" i="68"/>
  <c r="P35" i="68"/>
  <c r="AC35" i="68" s="1"/>
  <c r="Q29" i="68"/>
  <c r="P29" i="68"/>
  <c r="AC29" i="68" s="1"/>
  <c r="U31" i="68"/>
  <c r="P37" i="68"/>
  <c r="AC37" i="68" s="1"/>
  <c r="Q37" i="68"/>
  <c r="V26" i="68"/>
  <c r="V39" i="68"/>
  <c r="V34" i="68"/>
  <c r="V18" i="68"/>
  <c r="AC28" i="68"/>
  <c r="AC30" i="68"/>
  <c r="AC27" i="68"/>
  <c r="V23" i="68"/>
  <c r="Q28" i="68"/>
  <c r="P28" i="68"/>
  <c r="W22" i="68"/>
  <c r="X22" i="68" s="1"/>
  <c r="O22" i="68"/>
  <c r="Q21" i="68"/>
  <c r="P21" i="68"/>
  <c r="AC21" i="68" s="1"/>
  <c r="Q30" i="68"/>
  <c r="P30" i="68"/>
  <c r="Q19" i="68"/>
  <c r="P19" i="68"/>
  <c r="AC19" i="68" s="1"/>
  <c r="Q27" i="68"/>
  <c r="P27" i="68"/>
  <c r="Q37" i="61"/>
  <c r="P37" i="61"/>
  <c r="Q29" i="61"/>
  <c r="P29" i="61"/>
  <c r="P38" i="61"/>
  <c r="AC38" i="61" s="1"/>
  <c r="Q38" i="61"/>
  <c r="Q35" i="61"/>
  <c r="P35" i="61"/>
  <c r="Q30" i="61"/>
  <c r="P30" i="61"/>
  <c r="AC30" i="61" s="1"/>
  <c r="Q19" i="61"/>
  <c r="P19" i="61"/>
  <c r="AC19" i="61" s="1"/>
  <c r="AC29" i="61"/>
  <c r="V18" i="61"/>
  <c r="V36" i="61"/>
  <c r="V26" i="61"/>
  <c r="V39" i="61"/>
  <c r="V34" i="61"/>
  <c r="AC37" i="61"/>
  <c r="AC35" i="61"/>
  <c r="V23" i="61"/>
  <c r="V31" i="61"/>
  <c r="Q20" i="61"/>
  <c r="P20" i="61"/>
  <c r="AC20" i="61" s="1"/>
  <c r="Q28" i="61"/>
  <c r="P28" i="61"/>
  <c r="AC28" i="61" s="1"/>
  <c r="Q27" i="61"/>
  <c r="P27" i="61"/>
  <c r="AC27" i="61" s="1"/>
  <c r="Q21" i="61"/>
  <c r="P21" i="61"/>
  <c r="AC21" i="61" s="1"/>
  <c r="W22" i="61"/>
  <c r="X22" i="61" s="1"/>
  <c r="O22" i="61"/>
  <c r="Q35" i="53"/>
  <c r="P35" i="53"/>
  <c r="P37" i="53"/>
  <c r="Q37" i="53"/>
  <c r="V20" i="53"/>
  <c r="V36" i="53"/>
  <c r="V30" i="53"/>
  <c r="V23" i="53"/>
  <c r="P38" i="53"/>
  <c r="AC38" i="53" s="1"/>
  <c r="Q38" i="53"/>
  <c r="U31" i="53"/>
  <c r="Q28" i="53"/>
  <c r="P28" i="53"/>
  <c r="AC28" i="53" s="1"/>
  <c r="V18" i="53"/>
  <c r="Q22" i="53"/>
  <c r="P22" i="53"/>
  <c r="AC22" i="53" s="1"/>
  <c r="V26" i="53"/>
  <c r="AC35" i="53"/>
  <c r="Q27" i="53"/>
  <c r="P27" i="53"/>
  <c r="AC27" i="53" s="1"/>
  <c r="V34" i="53"/>
  <c r="V39" i="53"/>
  <c r="AC37" i="53"/>
  <c r="Q22" i="60"/>
  <c r="P22" i="60"/>
  <c r="U31" i="60"/>
  <c r="V18" i="60"/>
  <c r="V34" i="60"/>
  <c r="Q28" i="60"/>
  <c r="P28" i="60"/>
  <c r="Q19" i="60"/>
  <c r="P19" i="60"/>
  <c r="AC19" i="60" s="1"/>
  <c r="Q26" i="60"/>
  <c r="P26" i="60"/>
  <c r="W38" i="60"/>
  <c r="X38" i="60" s="1"/>
  <c r="O38" i="60"/>
  <c r="P36" i="60"/>
  <c r="Q36" i="60"/>
  <c r="AC26" i="60"/>
  <c r="W21" i="60"/>
  <c r="X21" i="60" s="1"/>
  <c r="O21" i="60"/>
  <c r="AC28" i="60"/>
  <c r="V39" i="60"/>
  <c r="V27" i="60"/>
  <c r="W30" i="60"/>
  <c r="X30" i="60" s="1"/>
  <c r="O30" i="60"/>
  <c r="Q29" i="60"/>
  <c r="P29" i="60"/>
  <c r="AC36" i="60"/>
  <c r="AC22" i="60"/>
  <c r="AC29" i="60"/>
  <c r="V37" i="60"/>
  <c r="U23" i="60"/>
  <c r="W20" i="59"/>
  <c r="X20" i="59" s="1"/>
  <c r="O20" i="59"/>
  <c r="V34" i="59"/>
  <c r="V23" i="59"/>
  <c r="W35" i="59"/>
  <c r="X35" i="59" s="1"/>
  <c r="O35" i="59"/>
  <c r="V18" i="59"/>
  <c r="AC29" i="59"/>
  <c r="Q22" i="59"/>
  <c r="P22" i="59"/>
  <c r="AC22" i="59" s="1"/>
  <c r="Q27" i="59"/>
  <c r="P27" i="59"/>
  <c r="P37" i="59"/>
  <c r="Q37" i="59"/>
  <c r="Q29" i="59"/>
  <c r="P29" i="59"/>
  <c r="Q38" i="59"/>
  <c r="P38" i="59"/>
  <c r="AC38" i="59" s="1"/>
  <c r="AC19" i="59"/>
  <c r="V31" i="59"/>
  <c r="P28" i="59"/>
  <c r="AC28" i="59" s="1"/>
  <c r="Q28" i="59"/>
  <c r="P36" i="59"/>
  <c r="Q36" i="59"/>
  <c r="V30" i="59"/>
  <c r="V26" i="59"/>
  <c r="AC27" i="59"/>
  <c r="AC36" i="59"/>
  <c r="V39" i="59"/>
  <c r="AC37" i="59"/>
  <c r="Q19" i="59"/>
  <c r="P19" i="59"/>
  <c r="P22" i="58"/>
  <c r="Q22" i="58"/>
  <c r="AC37" i="58"/>
  <c r="V34" i="58"/>
  <c r="W35" i="58"/>
  <c r="X35" i="58" s="1"/>
  <c r="O35" i="58"/>
  <c r="V23" i="58"/>
  <c r="Q19" i="58"/>
  <c r="P19" i="58"/>
  <c r="V20" i="58"/>
  <c r="Q28" i="58"/>
  <c r="P28" i="58"/>
  <c r="AC28" i="58" s="1"/>
  <c r="P37" i="58"/>
  <c r="Q37" i="58"/>
  <c r="P36" i="58"/>
  <c r="AC36" i="58" s="1"/>
  <c r="Q36" i="58"/>
  <c r="Q38" i="58"/>
  <c r="P38" i="58"/>
  <c r="AC38" i="58" s="1"/>
  <c r="Q21" i="58"/>
  <c r="P21" i="58"/>
  <c r="AC21" i="58" s="1"/>
  <c r="V39" i="58"/>
  <c r="V26" i="58"/>
  <c r="V18" i="58"/>
  <c r="V31" i="58"/>
  <c r="AC19" i="58"/>
  <c r="V30" i="58"/>
  <c r="AC22" i="58"/>
  <c r="W36" i="57"/>
  <c r="X36" i="57" s="1"/>
  <c r="O36" i="57"/>
  <c r="V18" i="57"/>
  <c r="V26" i="57"/>
  <c r="P38" i="57"/>
  <c r="Q38" i="57"/>
  <c r="V23" i="57"/>
  <c r="Q29" i="57"/>
  <c r="P29" i="57"/>
  <c r="AC29" i="57" s="1"/>
  <c r="W22" i="57"/>
  <c r="X22" i="57" s="1"/>
  <c r="O22" i="57"/>
  <c r="P21" i="57"/>
  <c r="AC21" i="57" s="1"/>
  <c r="Q21" i="57"/>
  <c r="U31" i="57"/>
  <c r="P27" i="57"/>
  <c r="AC27" i="57" s="1"/>
  <c r="Q27" i="57"/>
  <c r="AC38" i="57"/>
  <c r="U39" i="57"/>
  <c r="W30" i="57"/>
  <c r="X30" i="57" s="1"/>
  <c r="O30" i="57"/>
  <c r="V34" i="57"/>
  <c r="V37" i="57"/>
  <c r="Q28" i="57"/>
  <c r="P28" i="57"/>
  <c r="AC28" i="57" s="1"/>
  <c r="Q19" i="57"/>
  <c r="P19" i="57"/>
  <c r="AC19" i="57" s="1"/>
  <c r="Q38" i="56"/>
  <c r="P38" i="56"/>
  <c r="V30" i="56"/>
  <c r="V23" i="56"/>
  <c r="AC38" i="56"/>
  <c r="V39" i="56"/>
  <c r="Q37" i="56"/>
  <c r="P37" i="56"/>
  <c r="Q29" i="56"/>
  <c r="P29" i="56"/>
  <c r="AC29" i="56" s="1"/>
  <c r="Q36" i="56"/>
  <c r="P36" i="56"/>
  <c r="AC28" i="56"/>
  <c r="V26" i="56"/>
  <c r="V18" i="56"/>
  <c r="V34" i="56"/>
  <c r="AC37" i="56"/>
  <c r="V20" i="56"/>
  <c r="AC36" i="56"/>
  <c r="Q19" i="56"/>
  <c r="P19" i="56"/>
  <c r="AC19" i="56" s="1"/>
  <c r="Q22" i="56"/>
  <c r="P22" i="56"/>
  <c r="AC22" i="56" s="1"/>
  <c r="Q27" i="56"/>
  <c r="P27" i="56"/>
  <c r="AC27" i="56" s="1"/>
  <c r="P28" i="56"/>
  <c r="Q28" i="56"/>
  <c r="P35" i="56"/>
  <c r="AC35" i="56" s="1"/>
  <c r="Q35" i="56"/>
  <c r="U31" i="56"/>
  <c r="W21" i="56"/>
  <c r="X21" i="56" s="1"/>
  <c r="O21" i="56"/>
  <c r="V18" i="55"/>
  <c r="V26" i="55"/>
  <c r="Q28" i="55"/>
  <c r="P28" i="55"/>
  <c r="AC28" i="55" s="1"/>
  <c r="Q29" i="55"/>
  <c r="P29" i="55"/>
  <c r="AC29" i="55" s="1"/>
  <c r="Q27" i="55"/>
  <c r="P27" i="55"/>
  <c r="Q21" i="55"/>
  <c r="P21" i="55"/>
  <c r="U23" i="55"/>
  <c r="Q35" i="55"/>
  <c r="P35" i="55"/>
  <c r="AC21" i="55"/>
  <c r="P30" i="55"/>
  <c r="AC30" i="55" s="1"/>
  <c r="Q30" i="55"/>
  <c r="V39" i="55"/>
  <c r="P38" i="55"/>
  <c r="Q38" i="55"/>
  <c r="V34" i="55"/>
  <c r="AC27" i="55"/>
  <c r="AC35" i="55"/>
  <c r="W20" i="55"/>
  <c r="X20" i="55" s="1"/>
  <c r="O20" i="55"/>
  <c r="P36" i="55"/>
  <c r="AC36" i="55" s="1"/>
  <c r="Q36" i="55"/>
  <c r="Q37" i="55"/>
  <c r="P37" i="55"/>
  <c r="AC37" i="55" s="1"/>
  <c r="U31" i="55"/>
  <c r="Q22" i="55"/>
  <c r="P22" i="55"/>
  <c r="AC22" i="55" s="1"/>
  <c r="AC38" i="55"/>
  <c r="W8" i="77"/>
  <c r="X8" i="77" s="1"/>
  <c r="O8" i="77"/>
  <c r="V9" i="77"/>
  <c r="W11" i="77"/>
  <c r="X11" i="77" s="1"/>
  <c r="O11" i="77"/>
  <c r="V14" i="77"/>
  <c r="V7" i="77"/>
  <c r="W12" i="77"/>
  <c r="X12" i="77" s="1"/>
  <c r="O12" i="77"/>
  <c r="W6" i="77"/>
  <c r="X6" i="77" s="1"/>
  <c r="O6" i="77"/>
  <c r="W15" i="77"/>
  <c r="X15" i="77" s="1"/>
  <c r="O15" i="77"/>
  <c r="O13" i="77"/>
  <c r="W13" i="77"/>
  <c r="X13" i="77" s="1"/>
  <c r="V10" i="77"/>
  <c r="S16" i="77"/>
  <c r="T16" i="77" s="1"/>
  <c r="N16" i="77"/>
  <c r="U16" i="76"/>
  <c r="Y11" i="76"/>
  <c r="Q11" i="76" s="1"/>
  <c r="P11" i="76"/>
  <c r="Q15" i="76"/>
  <c r="Y15" i="76"/>
  <c r="P15" i="76"/>
  <c r="V12" i="76"/>
  <c r="U6" i="76"/>
  <c r="W10" i="76"/>
  <c r="X10" i="76" s="1"/>
  <c r="O10" i="76"/>
  <c r="P13" i="76"/>
  <c r="Y13" i="76"/>
  <c r="Q13" i="76" s="1"/>
  <c r="V14" i="76"/>
  <c r="W8" i="76"/>
  <c r="X8" i="76" s="1"/>
  <c r="O8" i="76"/>
  <c r="V8" i="75"/>
  <c r="W11" i="75"/>
  <c r="X11" i="75" s="1"/>
  <c r="O11" i="75"/>
  <c r="W15" i="75"/>
  <c r="X15" i="75" s="1"/>
  <c r="O15" i="75"/>
  <c r="Y12" i="75"/>
  <c r="Q12" i="75" s="1"/>
  <c r="P12" i="75"/>
  <c r="V14" i="75"/>
  <c r="Y13" i="75"/>
  <c r="Q13" i="75" s="1"/>
  <c r="P13" i="75"/>
  <c r="S16" i="75"/>
  <c r="T16" i="75" s="1"/>
  <c r="N16" i="75"/>
  <c r="O9" i="75"/>
  <c r="W9" i="75"/>
  <c r="X9" i="75" s="1"/>
  <c r="W7" i="75"/>
  <c r="X7" i="75" s="1"/>
  <c r="O7" i="75"/>
  <c r="W10" i="75"/>
  <c r="X10" i="75" s="1"/>
  <c r="O10" i="75"/>
  <c r="U6" i="75"/>
  <c r="U16" i="74"/>
  <c r="O15" i="74"/>
  <c r="W15" i="74"/>
  <c r="X15" i="74" s="1"/>
  <c r="V14" i="74"/>
  <c r="U6" i="74"/>
  <c r="W8" i="74"/>
  <c r="X8" i="74" s="1"/>
  <c r="O8" i="74"/>
  <c r="W12" i="74"/>
  <c r="X12" i="74" s="1"/>
  <c r="O12" i="74"/>
  <c r="W7" i="74"/>
  <c r="X7" i="74" s="1"/>
  <c r="O7" i="74"/>
  <c r="W10" i="74"/>
  <c r="X10" i="74" s="1"/>
  <c r="O10" i="74"/>
  <c r="W9" i="74"/>
  <c r="X9" i="74" s="1"/>
  <c r="O9" i="74"/>
  <c r="W13" i="74"/>
  <c r="X13" i="74" s="1"/>
  <c r="O13" i="74"/>
  <c r="U11" i="74"/>
  <c r="O11" i="73"/>
  <c r="W11" i="73"/>
  <c r="X11" i="73" s="1"/>
  <c r="V14" i="73"/>
  <c r="S16" i="73"/>
  <c r="T16" i="73" s="1"/>
  <c r="N16" i="73"/>
  <c r="V10" i="73"/>
  <c r="W9" i="73"/>
  <c r="X9" i="73" s="1"/>
  <c r="O9" i="73"/>
  <c r="V13" i="73"/>
  <c r="O15" i="73"/>
  <c r="W15" i="73"/>
  <c r="X15" i="73" s="1"/>
  <c r="W12" i="73"/>
  <c r="X12" i="73" s="1"/>
  <c r="O12" i="73"/>
  <c r="W7" i="73"/>
  <c r="X7" i="73" s="1"/>
  <c r="O7" i="73"/>
  <c r="U6" i="73"/>
  <c r="W8" i="73"/>
  <c r="X8" i="73" s="1"/>
  <c r="O8" i="73"/>
  <c r="W7" i="72"/>
  <c r="X7" i="72" s="1"/>
  <c r="O7" i="72"/>
  <c r="W9" i="72"/>
  <c r="X9" i="72" s="1"/>
  <c r="O9" i="72"/>
  <c r="W11" i="72"/>
  <c r="X11" i="72" s="1"/>
  <c r="O11" i="72"/>
  <c r="W13" i="72"/>
  <c r="X13" i="72" s="1"/>
  <c r="O13" i="72"/>
  <c r="V14" i="72"/>
  <c r="O15" i="72"/>
  <c r="W15" i="72"/>
  <c r="X15" i="72" s="1"/>
  <c r="U16" i="72"/>
  <c r="V8" i="72"/>
  <c r="U6" i="72"/>
  <c r="V10" i="72"/>
  <c r="W12" i="72"/>
  <c r="X12" i="72" s="1"/>
  <c r="O12" i="72"/>
  <c r="U9" i="71"/>
  <c r="W14" i="71"/>
  <c r="X14" i="71" s="1"/>
  <c r="O14" i="71"/>
  <c r="O11" i="71"/>
  <c r="W11" i="71"/>
  <c r="X11" i="71" s="1"/>
  <c r="V10" i="71"/>
  <c r="W13" i="71"/>
  <c r="X13" i="71" s="1"/>
  <c r="O13" i="71"/>
  <c r="W7" i="71"/>
  <c r="X7" i="71" s="1"/>
  <c r="O7" i="71"/>
  <c r="S16" i="71"/>
  <c r="T16" i="71" s="1"/>
  <c r="N16" i="71"/>
  <c r="V12" i="71"/>
  <c r="W6" i="71"/>
  <c r="X6" i="71" s="1"/>
  <c r="O6" i="71"/>
  <c r="W8" i="71"/>
  <c r="X8" i="71" s="1"/>
  <c r="O8" i="71"/>
  <c r="O15" i="71"/>
  <c r="W15" i="71"/>
  <c r="X15" i="71" s="1"/>
  <c r="W5" i="40"/>
  <c r="Q5" i="40"/>
  <c r="M5" i="40"/>
  <c r="G5" i="40"/>
  <c r="C5" i="40"/>
  <c r="W20" i="77" l="1"/>
  <c r="X20" i="77" s="1"/>
  <c r="O20" i="77"/>
  <c r="O34" i="77"/>
  <c r="W34" i="77"/>
  <c r="X34" i="77" s="1"/>
  <c r="Q35" i="77"/>
  <c r="P35" i="77"/>
  <c r="AC19" i="77"/>
  <c r="C23" i="63" s="1"/>
  <c r="AC38" i="77"/>
  <c r="R23" i="63" s="1"/>
  <c r="W39" i="77"/>
  <c r="X39" i="77" s="1"/>
  <c r="O39" i="77"/>
  <c r="W26" i="77"/>
  <c r="X26" i="77" s="1"/>
  <c r="O26" i="77"/>
  <c r="V31" i="77"/>
  <c r="W36" i="77"/>
  <c r="X36" i="77" s="1"/>
  <c r="O36" i="77"/>
  <c r="Q19" i="77"/>
  <c r="P19" i="77"/>
  <c r="W30" i="77"/>
  <c r="X30" i="77" s="1"/>
  <c r="O30" i="77"/>
  <c r="AC35" i="77"/>
  <c r="O23" i="63" s="1"/>
  <c r="W23" i="77"/>
  <c r="X23" i="77" s="1"/>
  <c r="O23" i="77"/>
  <c r="Q38" i="77"/>
  <c r="P38" i="77"/>
  <c r="O18" i="77"/>
  <c r="W18" i="77"/>
  <c r="X18" i="77" s="1"/>
  <c r="W36" i="76"/>
  <c r="X36" i="76" s="1"/>
  <c r="O36" i="76"/>
  <c r="Q38" i="76"/>
  <c r="P38" i="76"/>
  <c r="AC38" i="76" s="1"/>
  <c r="R22" i="63" s="1"/>
  <c r="W39" i="76"/>
  <c r="X39" i="76" s="1"/>
  <c r="O39" i="76"/>
  <c r="W23" i="76"/>
  <c r="X23" i="76" s="1"/>
  <c r="O23" i="76"/>
  <c r="W34" i="76"/>
  <c r="X34" i="76" s="1"/>
  <c r="O34" i="76"/>
  <c r="V31" i="76"/>
  <c r="AC27" i="76"/>
  <c r="I22" i="63" s="1"/>
  <c r="Q27" i="76"/>
  <c r="P27" i="76"/>
  <c r="W18" i="76"/>
  <c r="X18" i="76" s="1"/>
  <c r="O18" i="76"/>
  <c r="W26" i="76"/>
  <c r="X26" i="76" s="1"/>
  <c r="O26" i="76"/>
  <c r="W20" i="76"/>
  <c r="X20" i="76" s="1"/>
  <c r="O20" i="76"/>
  <c r="Q21" i="75"/>
  <c r="P21" i="75"/>
  <c r="AC21" i="75" s="1"/>
  <c r="E21" i="63" s="1"/>
  <c r="W26" i="75"/>
  <c r="X26" i="75" s="1"/>
  <c r="O26" i="75"/>
  <c r="W31" i="75"/>
  <c r="X31" i="75" s="1"/>
  <c r="O31" i="75"/>
  <c r="O34" i="75"/>
  <c r="W34" i="75"/>
  <c r="X34" i="75" s="1"/>
  <c r="Q19" i="75"/>
  <c r="P19" i="75"/>
  <c r="AC19" i="75" s="1"/>
  <c r="C21" i="63" s="1"/>
  <c r="W18" i="75"/>
  <c r="X18" i="75" s="1"/>
  <c r="O18" i="75"/>
  <c r="Q30" i="75"/>
  <c r="P30" i="75"/>
  <c r="AC30" i="75" s="1"/>
  <c r="L21" i="63" s="1"/>
  <c r="V23" i="75"/>
  <c r="W39" i="75"/>
  <c r="X39" i="75" s="1"/>
  <c r="O39" i="75"/>
  <c r="H20" i="63"/>
  <c r="AC30" i="74"/>
  <c r="L20" i="63" s="1"/>
  <c r="W34" i="74"/>
  <c r="X34" i="74" s="1"/>
  <c r="O34" i="74"/>
  <c r="V39" i="74"/>
  <c r="Q30" i="74"/>
  <c r="P30" i="74"/>
  <c r="V31" i="74"/>
  <c r="W37" i="74"/>
  <c r="X37" i="74" s="1"/>
  <c r="O37" i="74"/>
  <c r="W18" i="74"/>
  <c r="X18" i="74" s="1"/>
  <c r="O18" i="74"/>
  <c r="Q36" i="74"/>
  <c r="P36" i="74"/>
  <c r="AC36" i="74" s="1"/>
  <c r="P20" i="63" s="1"/>
  <c r="Q27" i="74"/>
  <c r="P27" i="74"/>
  <c r="AC27" i="74" s="1"/>
  <c r="W39" i="73"/>
  <c r="X39" i="73" s="1"/>
  <c r="O39" i="73"/>
  <c r="W31" i="73"/>
  <c r="X31" i="73" s="1"/>
  <c r="O31" i="73"/>
  <c r="W23" i="73"/>
  <c r="X23" i="73" s="1"/>
  <c r="O23" i="73"/>
  <c r="AC21" i="73"/>
  <c r="E19" i="63" s="1"/>
  <c r="Q35" i="73"/>
  <c r="P35" i="73"/>
  <c r="AC35" i="73" s="1"/>
  <c r="O19" i="63" s="1"/>
  <c r="W34" i="73"/>
  <c r="X34" i="73" s="1"/>
  <c r="O34" i="73"/>
  <c r="Q38" i="73"/>
  <c r="P38" i="73"/>
  <c r="AC38" i="73" s="1"/>
  <c r="R19" i="63" s="1"/>
  <c r="Q21" i="73"/>
  <c r="P21" i="73"/>
  <c r="W26" i="73"/>
  <c r="X26" i="73" s="1"/>
  <c r="O26" i="73"/>
  <c r="W20" i="73"/>
  <c r="X20" i="73" s="1"/>
  <c r="O20" i="73"/>
  <c r="W18" i="73"/>
  <c r="X18" i="73" s="1"/>
  <c r="O18" i="73"/>
  <c r="Q36" i="72"/>
  <c r="P36" i="72"/>
  <c r="Q19" i="72"/>
  <c r="P19" i="72"/>
  <c r="AC19" i="72" s="1"/>
  <c r="C18" i="63" s="1"/>
  <c r="W23" i="72"/>
  <c r="X23" i="72" s="1"/>
  <c r="O23" i="72"/>
  <c r="V31" i="72"/>
  <c r="W39" i="72"/>
  <c r="X39" i="72" s="1"/>
  <c r="O39" i="72"/>
  <c r="W18" i="72"/>
  <c r="X18" i="72" s="1"/>
  <c r="O18" i="72"/>
  <c r="W20" i="72"/>
  <c r="X20" i="72" s="1"/>
  <c r="O20" i="72"/>
  <c r="W26" i="72"/>
  <c r="X26" i="72" s="1"/>
  <c r="O26" i="72"/>
  <c r="AC36" i="72"/>
  <c r="P18" i="63" s="1"/>
  <c r="W34" i="72"/>
  <c r="X34" i="72" s="1"/>
  <c r="O34" i="72"/>
  <c r="W30" i="72"/>
  <c r="X30" i="72" s="1"/>
  <c r="O30" i="72"/>
  <c r="Q22" i="71"/>
  <c r="P22" i="71"/>
  <c r="W18" i="71"/>
  <c r="X18" i="71" s="1"/>
  <c r="O18" i="71"/>
  <c r="Q28" i="71"/>
  <c r="P28" i="71"/>
  <c r="W30" i="71"/>
  <c r="X30" i="71" s="1"/>
  <c r="O30" i="71"/>
  <c r="W39" i="71"/>
  <c r="X39" i="71" s="1"/>
  <c r="O39" i="71"/>
  <c r="W31" i="71"/>
  <c r="X31" i="71" s="1"/>
  <c r="O31" i="71"/>
  <c r="W26" i="71"/>
  <c r="X26" i="71" s="1"/>
  <c r="O26" i="71"/>
  <c r="W34" i="71"/>
  <c r="X34" i="71" s="1"/>
  <c r="O34" i="71"/>
  <c r="W23" i="71"/>
  <c r="X23" i="71" s="1"/>
  <c r="O23" i="71"/>
  <c r="Q19" i="71"/>
  <c r="P19" i="71"/>
  <c r="AC19" i="71" s="1"/>
  <c r="C17" i="63" s="1"/>
  <c r="AC22" i="71"/>
  <c r="F17" i="63" s="1"/>
  <c r="W36" i="71"/>
  <c r="X36" i="71" s="1"/>
  <c r="O36" i="71"/>
  <c r="W20" i="71"/>
  <c r="X20" i="71" s="1"/>
  <c r="O20" i="71"/>
  <c r="AC28" i="71"/>
  <c r="J17" i="63" s="1"/>
  <c r="O18" i="62"/>
  <c r="W18" i="62"/>
  <c r="X18" i="62" s="1"/>
  <c r="Q36" i="62"/>
  <c r="P36" i="62"/>
  <c r="AC36" i="62" s="1"/>
  <c r="P16" i="63" s="1"/>
  <c r="V23" i="62"/>
  <c r="W39" i="62"/>
  <c r="X39" i="62" s="1"/>
  <c r="O39" i="62"/>
  <c r="AC37" i="62"/>
  <c r="Q16" i="63" s="1"/>
  <c r="W31" i="62"/>
  <c r="X31" i="62" s="1"/>
  <c r="O31" i="62"/>
  <c r="W26" i="62"/>
  <c r="X26" i="62" s="1"/>
  <c r="O26" i="62"/>
  <c r="Q37" i="62"/>
  <c r="P37" i="62"/>
  <c r="W34" i="62"/>
  <c r="X34" i="62" s="1"/>
  <c r="O34" i="62"/>
  <c r="Q22" i="62"/>
  <c r="P22" i="62"/>
  <c r="AC22" i="62" s="1"/>
  <c r="F16" i="63" s="1"/>
  <c r="V31" i="70"/>
  <c r="W39" i="70"/>
  <c r="X39" i="70" s="1"/>
  <c r="O39" i="70"/>
  <c r="W18" i="70"/>
  <c r="X18" i="70" s="1"/>
  <c r="O18" i="70"/>
  <c r="W20" i="70"/>
  <c r="X20" i="70" s="1"/>
  <c r="O20" i="70"/>
  <c r="W23" i="70"/>
  <c r="X23" i="70" s="1"/>
  <c r="O23" i="70"/>
  <c r="W30" i="70"/>
  <c r="X30" i="70" s="1"/>
  <c r="O30" i="70"/>
  <c r="W26" i="70"/>
  <c r="X26" i="70" s="1"/>
  <c r="O26" i="70"/>
  <c r="Q19" i="70"/>
  <c r="P19" i="70"/>
  <c r="AC19" i="70" s="1"/>
  <c r="C15" i="63" s="1"/>
  <c r="W34" i="70"/>
  <c r="X34" i="70" s="1"/>
  <c r="O34" i="70"/>
  <c r="W20" i="69"/>
  <c r="X20" i="69" s="1"/>
  <c r="O20" i="69"/>
  <c r="W18" i="69"/>
  <c r="X18" i="69" s="1"/>
  <c r="O18" i="69"/>
  <c r="W39" i="69"/>
  <c r="X39" i="69" s="1"/>
  <c r="O39" i="69"/>
  <c r="W30" i="69"/>
  <c r="X30" i="69" s="1"/>
  <c r="O30" i="69"/>
  <c r="V31" i="69"/>
  <c r="W23" i="69"/>
  <c r="X23" i="69" s="1"/>
  <c r="O23" i="69"/>
  <c r="W26" i="69"/>
  <c r="X26" i="69" s="1"/>
  <c r="O26" i="69"/>
  <c r="W34" i="69"/>
  <c r="X34" i="69" s="1"/>
  <c r="O34" i="69"/>
  <c r="W18" i="68"/>
  <c r="X18" i="68" s="1"/>
  <c r="O18" i="68"/>
  <c r="W26" i="68"/>
  <c r="X26" i="68" s="1"/>
  <c r="O26" i="68"/>
  <c r="Q22" i="68"/>
  <c r="P22" i="68"/>
  <c r="W34" i="68"/>
  <c r="X34" i="68" s="1"/>
  <c r="O34" i="68"/>
  <c r="V31" i="68"/>
  <c r="Q20" i="68"/>
  <c r="P20" i="68"/>
  <c r="AC20" i="68" s="1"/>
  <c r="W23" i="68"/>
  <c r="X23" i="68" s="1"/>
  <c r="O23" i="68"/>
  <c r="AC22" i="68"/>
  <c r="W39" i="68"/>
  <c r="X39" i="68" s="1"/>
  <c r="O39" i="68"/>
  <c r="W36" i="68"/>
  <c r="X36" i="68" s="1"/>
  <c r="O36" i="68"/>
  <c r="W39" i="61"/>
  <c r="X39" i="61" s="1"/>
  <c r="O39" i="61"/>
  <c r="W36" i="61"/>
  <c r="X36" i="61" s="1"/>
  <c r="O36" i="61"/>
  <c r="W31" i="61"/>
  <c r="X31" i="61" s="1"/>
  <c r="O31" i="61"/>
  <c r="W23" i="61"/>
  <c r="X23" i="61" s="1"/>
  <c r="O23" i="61"/>
  <c r="W26" i="61"/>
  <c r="X26" i="61" s="1"/>
  <c r="O26" i="61"/>
  <c r="Q22" i="61"/>
  <c r="P22" i="61"/>
  <c r="AC22" i="61" s="1"/>
  <c r="W34" i="61"/>
  <c r="X34" i="61" s="1"/>
  <c r="O34" i="61"/>
  <c r="W18" i="61"/>
  <c r="X18" i="61" s="1"/>
  <c r="O18" i="61"/>
  <c r="W34" i="53"/>
  <c r="X34" i="53" s="1"/>
  <c r="O34" i="53"/>
  <c r="W30" i="53"/>
  <c r="X30" i="53" s="1"/>
  <c r="O30" i="53"/>
  <c r="W20" i="53"/>
  <c r="X20" i="53" s="1"/>
  <c r="O20" i="53"/>
  <c r="W39" i="53"/>
  <c r="X39" i="53" s="1"/>
  <c r="O39" i="53"/>
  <c r="W26" i="53"/>
  <c r="X26" i="53" s="1"/>
  <c r="O26" i="53"/>
  <c r="W18" i="53"/>
  <c r="X18" i="53" s="1"/>
  <c r="O18" i="53"/>
  <c r="V31" i="53"/>
  <c r="W23" i="53"/>
  <c r="X23" i="53" s="1"/>
  <c r="O23" i="53"/>
  <c r="W36" i="53"/>
  <c r="X36" i="53" s="1"/>
  <c r="O36" i="53"/>
  <c r="W39" i="60"/>
  <c r="X39" i="60" s="1"/>
  <c r="O39" i="60"/>
  <c r="Q21" i="60"/>
  <c r="P21" i="60"/>
  <c r="AC21" i="60" s="1"/>
  <c r="V31" i="60"/>
  <c r="W37" i="60"/>
  <c r="X37" i="60" s="1"/>
  <c r="O37" i="60"/>
  <c r="Q30" i="60"/>
  <c r="P30" i="60"/>
  <c r="Q38" i="60"/>
  <c r="P38" i="60"/>
  <c r="V23" i="60"/>
  <c r="AC30" i="60"/>
  <c r="AC38" i="60"/>
  <c r="W34" i="60"/>
  <c r="X34" i="60" s="1"/>
  <c r="O34" i="60"/>
  <c r="W27" i="60"/>
  <c r="X27" i="60" s="1"/>
  <c r="O27" i="60"/>
  <c r="W18" i="60"/>
  <c r="X18" i="60" s="1"/>
  <c r="O18" i="60"/>
  <c r="W30" i="59"/>
  <c r="X30" i="59" s="1"/>
  <c r="O30" i="59"/>
  <c r="O34" i="59"/>
  <c r="W34" i="59"/>
  <c r="X34" i="59" s="1"/>
  <c r="W39" i="59"/>
  <c r="X39" i="59" s="1"/>
  <c r="O39" i="59"/>
  <c r="W26" i="59"/>
  <c r="X26" i="59" s="1"/>
  <c r="O26" i="59"/>
  <c r="W23" i="59"/>
  <c r="X23" i="59" s="1"/>
  <c r="O23" i="59"/>
  <c r="Q35" i="59"/>
  <c r="P35" i="59"/>
  <c r="W31" i="59"/>
  <c r="X31" i="59" s="1"/>
  <c r="O31" i="59"/>
  <c r="W18" i="59"/>
  <c r="X18" i="59" s="1"/>
  <c r="O18" i="59"/>
  <c r="Q20" i="59"/>
  <c r="P20" i="59"/>
  <c r="AC20" i="59" s="1"/>
  <c r="AC35" i="59"/>
  <c r="W18" i="58"/>
  <c r="X18" i="58" s="1"/>
  <c r="O18" i="58"/>
  <c r="W23" i="58"/>
  <c r="X23" i="58" s="1"/>
  <c r="O23" i="58"/>
  <c r="W30" i="58"/>
  <c r="X30" i="58" s="1"/>
  <c r="O30" i="58"/>
  <c r="W26" i="58"/>
  <c r="X26" i="58" s="1"/>
  <c r="O26" i="58"/>
  <c r="W39" i="58"/>
  <c r="X39" i="58" s="1"/>
  <c r="O39" i="58"/>
  <c r="W20" i="58"/>
  <c r="X20" i="58" s="1"/>
  <c r="O20" i="58"/>
  <c r="Q35" i="58"/>
  <c r="P35" i="58"/>
  <c r="AC35" i="58" s="1"/>
  <c r="W31" i="58"/>
  <c r="X31" i="58" s="1"/>
  <c r="O31" i="58"/>
  <c r="W34" i="58"/>
  <c r="X34" i="58" s="1"/>
  <c r="O34" i="58"/>
  <c r="O34" i="57"/>
  <c r="W34" i="57"/>
  <c r="X34" i="57" s="1"/>
  <c r="V39" i="57"/>
  <c r="Q36" i="57"/>
  <c r="P36" i="57"/>
  <c r="AC36" i="57" s="1"/>
  <c r="Q22" i="57"/>
  <c r="P22" i="57"/>
  <c r="W26" i="57"/>
  <c r="X26" i="57" s="1"/>
  <c r="O26" i="57"/>
  <c r="W37" i="57"/>
  <c r="X37" i="57" s="1"/>
  <c r="O37" i="57"/>
  <c r="Q30" i="57"/>
  <c r="P30" i="57"/>
  <c r="AC30" i="57" s="1"/>
  <c r="V31" i="57"/>
  <c r="AC22" i="57"/>
  <c r="W23" i="57"/>
  <c r="X23" i="57" s="1"/>
  <c r="O23" i="57"/>
  <c r="W18" i="57"/>
  <c r="X18" i="57" s="1"/>
  <c r="O18" i="57"/>
  <c r="W18" i="56"/>
  <c r="X18" i="56" s="1"/>
  <c r="O18" i="56"/>
  <c r="W30" i="56"/>
  <c r="X30" i="56" s="1"/>
  <c r="O30" i="56"/>
  <c r="V31" i="56"/>
  <c r="W26" i="56"/>
  <c r="X26" i="56" s="1"/>
  <c r="O26" i="56"/>
  <c r="W39" i="56"/>
  <c r="X39" i="56" s="1"/>
  <c r="O39" i="56"/>
  <c r="W23" i="56"/>
  <c r="X23" i="56" s="1"/>
  <c r="O23" i="56"/>
  <c r="W20" i="56"/>
  <c r="X20" i="56" s="1"/>
  <c r="O20" i="56"/>
  <c r="O34" i="56"/>
  <c r="W34" i="56"/>
  <c r="X34" i="56" s="1"/>
  <c r="Q21" i="56"/>
  <c r="P21" i="56"/>
  <c r="AC21" i="56" s="1"/>
  <c r="V23" i="55"/>
  <c r="Q20" i="55"/>
  <c r="P20" i="55"/>
  <c r="AC20" i="55" s="1"/>
  <c r="V31" i="55"/>
  <c r="W34" i="55"/>
  <c r="X34" i="55" s="1"/>
  <c r="O34" i="55"/>
  <c r="W39" i="55"/>
  <c r="X39" i="55" s="1"/>
  <c r="O39" i="55"/>
  <c r="W26" i="55"/>
  <c r="X26" i="55" s="1"/>
  <c r="O26" i="55"/>
  <c r="W18" i="55"/>
  <c r="X18" i="55" s="1"/>
  <c r="O18" i="55"/>
  <c r="U16" i="77"/>
  <c r="Q15" i="77"/>
  <c r="P15" i="77"/>
  <c r="Y15" i="77"/>
  <c r="Q12" i="77"/>
  <c r="P12" i="77"/>
  <c r="Y12" i="77"/>
  <c r="W7" i="77"/>
  <c r="X7" i="77" s="1"/>
  <c r="O7" i="77"/>
  <c r="W14" i="77"/>
  <c r="X14" i="77" s="1"/>
  <c r="O14" i="77"/>
  <c r="P11" i="77"/>
  <c r="Y11" i="77"/>
  <c r="Q11" i="77" s="1"/>
  <c r="Q6" i="77"/>
  <c r="Y6" i="77"/>
  <c r="P6" i="77"/>
  <c r="W10" i="77"/>
  <c r="X10" i="77" s="1"/>
  <c r="O10" i="77"/>
  <c r="Y13" i="77"/>
  <c r="Q13" i="77"/>
  <c r="P13" i="77"/>
  <c r="O9" i="77"/>
  <c r="W9" i="77"/>
  <c r="X9" i="77" s="1"/>
  <c r="Y8" i="77"/>
  <c r="Q8" i="77" s="1"/>
  <c r="P8" i="77"/>
  <c r="W14" i="76"/>
  <c r="X14" i="76" s="1"/>
  <c r="O14" i="76"/>
  <c r="P8" i="76"/>
  <c r="Y8" i="76"/>
  <c r="Q8" i="76"/>
  <c r="W12" i="76"/>
  <c r="X12" i="76" s="1"/>
  <c r="O12" i="76"/>
  <c r="Q10" i="76"/>
  <c r="P10" i="76"/>
  <c r="Y10" i="76"/>
  <c r="V16" i="76"/>
  <c r="V6" i="76"/>
  <c r="V6" i="75"/>
  <c r="Q9" i="75"/>
  <c r="P9" i="75"/>
  <c r="Y9" i="75"/>
  <c r="W8" i="75"/>
  <c r="X8" i="75" s="1"/>
  <c r="O8" i="75"/>
  <c r="Y10" i="75"/>
  <c r="P10" i="75"/>
  <c r="Q10" i="75"/>
  <c r="Q15" i="75"/>
  <c r="Y15" i="75"/>
  <c r="P15" i="75"/>
  <c r="P7" i="75"/>
  <c r="Y7" i="75"/>
  <c r="Q7" i="75" s="1"/>
  <c r="U16" i="75"/>
  <c r="P11" i="75"/>
  <c r="Y11" i="75"/>
  <c r="Q11" i="75" s="1"/>
  <c r="W14" i="75"/>
  <c r="X14" i="75" s="1"/>
  <c r="O14" i="75"/>
  <c r="Q13" i="74"/>
  <c r="Y13" i="74"/>
  <c r="P13" i="74"/>
  <c r="Y10" i="74"/>
  <c r="Q10" i="74" s="1"/>
  <c r="P10" i="74"/>
  <c r="Q15" i="74"/>
  <c r="Y15" i="74"/>
  <c r="P15" i="74"/>
  <c r="V11" i="74"/>
  <c r="V6" i="74"/>
  <c r="P9" i="74"/>
  <c r="Y9" i="74"/>
  <c r="Q9" i="74" s="1"/>
  <c r="P7" i="74"/>
  <c r="Y7" i="74"/>
  <c r="Q7" i="74" s="1"/>
  <c r="P12" i="74"/>
  <c r="Y12" i="74"/>
  <c r="Q12" i="74" s="1"/>
  <c r="P8" i="74"/>
  <c r="Y8" i="74"/>
  <c r="Q8" i="74" s="1"/>
  <c r="W14" i="74"/>
  <c r="X14" i="74" s="1"/>
  <c r="O14" i="74"/>
  <c r="V16" i="74"/>
  <c r="V6" i="73"/>
  <c r="Q15" i="73"/>
  <c r="Y15" i="73"/>
  <c r="P15" i="73"/>
  <c r="Y9" i="73"/>
  <c r="Q9" i="73" s="1"/>
  <c r="P9" i="73"/>
  <c r="U16" i="73"/>
  <c r="W14" i="73"/>
  <c r="X14" i="73" s="1"/>
  <c r="O14" i="73"/>
  <c r="Q8" i="73"/>
  <c r="Y8" i="73"/>
  <c r="P8" i="73"/>
  <c r="P12" i="73"/>
  <c r="Y12" i="73"/>
  <c r="Q12" i="73" s="1"/>
  <c r="W10" i="73"/>
  <c r="X10" i="73" s="1"/>
  <c r="O10" i="73"/>
  <c r="W13" i="73"/>
  <c r="X13" i="73" s="1"/>
  <c r="O13" i="73"/>
  <c r="Q11" i="73"/>
  <c r="Y11" i="73"/>
  <c r="P11" i="73"/>
  <c r="Q7" i="73"/>
  <c r="P7" i="73"/>
  <c r="Y7" i="73"/>
  <c r="V6" i="72"/>
  <c r="W8" i="72"/>
  <c r="X8" i="72" s="1"/>
  <c r="O8" i="72"/>
  <c r="Y15" i="72"/>
  <c r="Q15" i="72" s="1"/>
  <c r="P15" i="72"/>
  <c r="P13" i="72"/>
  <c r="Y13" i="72"/>
  <c r="Q13" i="72"/>
  <c r="Q7" i="72"/>
  <c r="P7" i="72"/>
  <c r="Y7" i="72"/>
  <c r="W10" i="72"/>
  <c r="X10" i="72" s="1"/>
  <c r="O10" i="72"/>
  <c r="W14" i="72"/>
  <c r="X14" i="72" s="1"/>
  <c r="O14" i="72"/>
  <c r="P12" i="72"/>
  <c r="Y12" i="72"/>
  <c r="Q12" i="72" s="1"/>
  <c r="V16" i="72"/>
  <c r="Y11" i="72"/>
  <c r="Q11" i="72" s="1"/>
  <c r="P11" i="72"/>
  <c r="P9" i="72"/>
  <c r="Y9" i="72"/>
  <c r="Q9" i="72" s="1"/>
  <c r="U16" i="71"/>
  <c r="P11" i="71"/>
  <c r="Y11" i="71"/>
  <c r="Q11" i="71" s="1"/>
  <c r="Y6" i="71"/>
  <c r="Q6" i="71" s="1"/>
  <c r="P6" i="71"/>
  <c r="W12" i="71"/>
  <c r="X12" i="71" s="1"/>
  <c r="O12" i="71"/>
  <c r="V9" i="71"/>
  <c r="Q7" i="71"/>
  <c r="Y7" i="71"/>
  <c r="P7" i="71"/>
  <c r="Y13" i="71"/>
  <c r="Q13" i="71" s="1"/>
  <c r="P13" i="71"/>
  <c r="W10" i="71"/>
  <c r="X10" i="71" s="1"/>
  <c r="O10" i="71"/>
  <c r="Q15" i="71"/>
  <c r="Y15" i="71"/>
  <c r="P15" i="71"/>
  <c r="P14" i="71"/>
  <c r="Y14" i="71"/>
  <c r="Q14" i="71" s="1"/>
  <c r="Y8" i="71"/>
  <c r="Q8" i="71" s="1"/>
  <c r="P8" i="71"/>
  <c r="Q22" i="40"/>
  <c r="G23" i="40"/>
  <c r="AB2" i="40"/>
  <c r="R2" i="40"/>
  <c r="V2" i="40"/>
  <c r="L2" i="40"/>
  <c r="B1" i="63"/>
  <c r="F38" i="62"/>
  <c r="F30" i="62"/>
  <c r="F22" i="62"/>
  <c r="F38" i="70"/>
  <c r="F30" i="70"/>
  <c r="F22" i="70"/>
  <c r="F38" i="69"/>
  <c r="F30" i="69"/>
  <c r="F22" i="69"/>
  <c r="F38" i="68"/>
  <c r="F30" i="68"/>
  <c r="F22" i="68"/>
  <c r="F38" i="61"/>
  <c r="F30" i="61"/>
  <c r="F22" i="61"/>
  <c r="F38" i="53"/>
  <c r="F30" i="53"/>
  <c r="F22" i="53"/>
  <c r="F38" i="60"/>
  <c r="F30" i="60"/>
  <c r="F22" i="60"/>
  <c r="F38" i="59"/>
  <c r="F30" i="59"/>
  <c r="F22" i="59"/>
  <c r="F38" i="58"/>
  <c r="F30" i="58"/>
  <c r="F22" i="58"/>
  <c r="F38" i="57"/>
  <c r="F30" i="57"/>
  <c r="F22" i="57"/>
  <c r="AC6" i="62"/>
  <c r="A6" i="62"/>
  <c r="AC6" i="70"/>
  <c r="A6" i="70"/>
  <c r="AC6" i="69"/>
  <c r="A6" i="69"/>
  <c r="AC6" i="68"/>
  <c r="A6" i="68"/>
  <c r="AC6" i="61"/>
  <c r="A6" i="61"/>
  <c r="AC6" i="53"/>
  <c r="A6" i="53"/>
  <c r="AC6" i="60"/>
  <c r="A6" i="60"/>
  <c r="AC6" i="59"/>
  <c r="A6" i="59"/>
  <c r="AC6" i="58"/>
  <c r="A6" i="58"/>
  <c r="AC6" i="57"/>
  <c r="A6" i="57"/>
  <c r="AC6" i="56"/>
  <c r="A6" i="56"/>
  <c r="F38" i="56"/>
  <c r="F30" i="56"/>
  <c r="F22" i="56"/>
  <c r="F38" i="55"/>
  <c r="F30" i="55"/>
  <c r="F22" i="55"/>
  <c r="AC6" i="55"/>
  <c r="A6" i="55"/>
  <c r="F6" i="41"/>
  <c r="AC6" i="41"/>
  <c r="A6" i="41"/>
  <c r="F38" i="41"/>
  <c r="F30" i="41"/>
  <c r="F22" i="41"/>
  <c r="H3" i="40"/>
  <c r="F15" i="53"/>
  <c r="R14" i="53"/>
  <c r="N14" i="53" s="1"/>
  <c r="F14" i="53"/>
  <c r="R13" i="53"/>
  <c r="F13" i="53"/>
  <c r="R12" i="53"/>
  <c r="N12" i="53" s="1"/>
  <c r="F12" i="53"/>
  <c r="F11" i="53"/>
  <c r="R10" i="53"/>
  <c r="N10" i="53" s="1"/>
  <c r="F10" i="53"/>
  <c r="R9" i="53"/>
  <c r="F9" i="53"/>
  <c r="R8" i="53"/>
  <c r="N8" i="53" s="1"/>
  <c r="F8" i="53"/>
  <c r="F7" i="53"/>
  <c r="R6" i="53"/>
  <c r="S6" i="53" s="1"/>
  <c r="T6" i="53" s="1"/>
  <c r="N6" i="53"/>
  <c r="F6" i="53"/>
  <c r="R15" i="62"/>
  <c r="N15" i="62" s="1"/>
  <c r="F15" i="62"/>
  <c r="R14" i="62"/>
  <c r="F14" i="62"/>
  <c r="R13" i="62"/>
  <c r="N13" i="62" s="1"/>
  <c r="F13" i="62"/>
  <c r="R12" i="62"/>
  <c r="F12" i="62"/>
  <c r="R11" i="62"/>
  <c r="N11" i="62" s="1"/>
  <c r="F11" i="62"/>
  <c r="R10" i="62"/>
  <c r="F10" i="62"/>
  <c r="R9" i="62"/>
  <c r="N9" i="62" s="1"/>
  <c r="F9" i="62"/>
  <c r="R8" i="62"/>
  <c r="F8" i="62"/>
  <c r="F7" i="62"/>
  <c r="F6" i="62"/>
  <c r="R15" i="70"/>
  <c r="F15" i="70"/>
  <c r="R14" i="70"/>
  <c r="F14" i="70"/>
  <c r="R13" i="70"/>
  <c r="F13" i="70"/>
  <c r="R12" i="70"/>
  <c r="F12" i="70"/>
  <c r="R11" i="70"/>
  <c r="F11" i="70"/>
  <c r="R10" i="70"/>
  <c r="F10" i="70"/>
  <c r="R9" i="70"/>
  <c r="F9" i="70"/>
  <c r="R8" i="70"/>
  <c r="F8" i="70"/>
  <c r="R7" i="70"/>
  <c r="F7" i="70"/>
  <c r="F6" i="70"/>
  <c r="R15" i="69"/>
  <c r="N15" i="69" s="1"/>
  <c r="F15" i="69"/>
  <c r="F14" i="69"/>
  <c r="R13" i="69"/>
  <c r="N13" i="69" s="1"/>
  <c r="F13" i="69"/>
  <c r="F12" i="69"/>
  <c r="R11" i="69"/>
  <c r="N11" i="69" s="1"/>
  <c r="F11" i="69"/>
  <c r="R10" i="69"/>
  <c r="S10" i="69" s="1"/>
  <c r="T10" i="69" s="1"/>
  <c r="U10" i="69" s="1"/>
  <c r="F10" i="69"/>
  <c r="S9" i="69"/>
  <c r="T9" i="69" s="1"/>
  <c r="R9" i="69"/>
  <c r="N9" i="69" s="1"/>
  <c r="F9" i="69"/>
  <c r="R8" i="69"/>
  <c r="F8" i="69"/>
  <c r="R7" i="69"/>
  <c r="S7" i="69" s="1"/>
  <c r="T7" i="69" s="1"/>
  <c r="F7" i="69"/>
  <c r="R6" i="69"/>
  <c r="S6" i="69" s="1"/>
  <c r="T6" i="69" s="1"/>
  <c r="F6" i="69"/>
  <c r="R15" i="68"/>
  <c r="N15" i="68" s="1"/>
  <c r="F15" i="68"/>
  <c r="R14" i="68"/>
  <c r="F14" i="68"/>
  <c r="R13" i="68"/>
  <c r="F13" i="68"/>
  <c r="R12" i="68"/>
  <c r="F12" i="68"/>
  <c r="F11" i="68"/>
  <c r="R10" i="68"/>
  <c r="F10" i="68"/>
  <c r="F9" i="68"/>
  <c r="R8" i="68"/>
  <c r="F8" i="68"/>
  <c r="R7" i="68"/>
  <c r="N7" i="68" s="1"/>
  <c r="F7" i="68"/>
  <c r="F6" i="68"/>
  <c r="R15" i="61"/>
  <c r="N15" i="61" s="1"/>
  <c r="F15" i="61"/>
  <c r="R14" i="61"/>
  <c r="F14" i="61"/>
  <c r="S13" i="61"/>
  <c r="T13" i="61" s="1"/>
  <c r="U13" i="61" s="1"/>
  <c r="R13" i="61"/>
  <c r="N13" i="61"/>
  <c r="F13" i="61"/>
  <c r="R12" i="61"/>
  <c r="F12" i="61"/>
  <c r="R11" i="61"/>
  <c r="N11" i="61" s="1"/>
  <c r="F11" i="61"/>
  <c r="R10" i="61"/>
  <c r="F10" i="61"/>
  <c r="R9" i="61"/>
  <c r="S9" i="61" s="1"/>
  <c r="T9" i="61" s="1"/>
  <c r="U9" i="61" s="1"/>
  <c r="N9" i="61"/>
  <c r="F9" i="61"/>
  <c r="R8" i="61"/>
  <c r="F8" i="61"/>
  <c r="R7" i="61"/>
  <c r="S7" i="61" s="1"/>
  <c r="T7" i="61" s="1"/>
  <c r="F7" i="61"/>
  <c r="M16" i="61"/>
  <c r="F6" i="61"/>
  <c r="R15" i="60"/>
  <c r="S15" i="60" s="1"/>
  <c r="T15" i="60" s="1"/>
  <c r="U15" i="60" s="1"/>
  <c r="F15" i="60"/>
  <c r="R14" i="60"/>
  <c r="F14" i="60"/>
  <c r="R13" i="60"/>
  <c r="N13" i="60" s="1"/>
  <c r="F13" i="60"/>
  <c r="R12" i="60"/>
  <c r="F12" i="60"/>
  <c r="R11" i="60"/>
  <c r="S11" i="60" s="1"/>
  <c r="T11" i="60" s="1"/>
  <c r="U11" i="60" s="1"/>
  <c r="N11" i="60"/>
  <c r="F11" i="60"/>
  <c r="R10" i="60"/>
  <c r="F10" i="60"/>
  <c r="R9" i="60"/>
  <c r="N9" i="60" s="1"/>
  <c r="F9" i="60"/>
  <c r="R8" i="60"/>
  <c r="F8" i="60"/>
  <c r="R7" i="60"/>
  <c r="S7" i="60" s="1"/>
  <c r="T7" i="60" s="1"/>
  <c r="U7" i="60" s="1"/>
  <c r="V7" i="60" s="1"/>
  <c r="W7" i="60" s="1"/>
  <c r="X7" i="60" s="1"/>
  <c r="N7" i="60"/>
  <c r="F7" i="60"/>
  <c r="M16" i="60"/>
  <c r="R16" i="60" s="1"/>
  <c r="F6" i="60"/>
  <c r="R15" i="59"/>
  <c r="N15" i="59" s="1"/>
  <c r="F15" i="59"/>
  <c r="R14" i="59"/>
  <c r="F14" i="59"/>
  <c r="S13" i="59"/>
  <c r="T13" i="59" s="1"/>
  <c r="U13" i="59" s="1"/>
  <c r="R13" i="59"/>
  <c r="N13" i="59" s="1"/>
  <c r="F13" i="59"/>
  <c r="R12" i="59"/>
  <c r="F12" i="59"/>
  <c r="R11" i="59"/>
  <c r="N11" i="59" s="1"/>
  <c r="F11" i="59"/>
  <c r="R10" i="59"/>
  <c r="F10" i="59"/>
  <c r="R9" i="59"/>
  <c r="S9" i="59" s="1"/>
  <c r="T9" i="59" s="1"/>
  <c r="F9" i="59"/>
  <c r="R8" i="59"/>
  <c r="F8" i="59"/>
  <c r="R7" i="59"/>
  <c r="F7" i="59"/>
  <c r="M16" i="59"/>
  <c r="F6" i="59"/>
  <c r="R15" i="58"/>
  <c r="N15" i="58" s="1"/>
  <c r="F15" i="58"/>
  <c r="R14" i="58"/>
  <c r="F14" i="58"/>
  <c r="S13" i="58"/>
  <c r="T13" i="58" s="1"/>
  <c r="R13" i="58"/>
  <c r="N13" i="58" s="1"/>
  <c r="F13" i="58"/>
  <c r="R12" i="58"/>
  <c r="F12" i="58"/>
  <c r="R11" i="58"/>
  <c r="S11" i="58" s="1"/>
  <c r="T11" i="58" s="1"/>
  <c r="U11" i="58" s="1"/>
  <c r="N11" i="58"/>
  <c r="F11" i="58"/>
  <c r="R10" i="58"/>
  <c r="F10" i="58"/>
  <c r="S9" i="58"/>
  <c r="T9" i="58" s="1"/>
  <c r="R9" i="58"/>
  <c r="N9" i="58"/>
  <c r="U9" i="58"/>
  <c r="F9" i="58"/>
  <c r="R8" i="58"/>
  <c r="F8" i="58"/>
  <c r="F7" i="58"/>
  <c r="R6" i="58"/>
  <c r="N6" i="58" s="1"/>
  <c r="F6" i="58"/>
  <c r="R15" i="57"/>
  <c r="S15" i="57" s="1"/>
  <c r="T15" i="57" s="1"/>
  <c r="F15" i="57"/>
  <c r="N14" i="57"/>
  <c r="R14" i="57"/>
  <c r="S14" i="57" s="1"/>
  <c r="T14" i="57" s="1"/>
  <c r="F14" i="57"/>
  <c r="R13" i="57"/>
  <c r="F13" i="57"/>
  <c r="F12" i="57"/>
  <c r="R11" i="57"/>
  <c r="S11" i="57" s="1"/>
  <c r="T11" i="57" s="1"/>
  <c r="F11" i="57"/>
  <c r="R10" i="57"/>
  <c r="S10" i="57" s="1"/>
  <c r="T10" i="57" s="1"/>
  <c r="F10" i="57"/>
  <c r="R9" i="57"/>
  <c r="F9" i="57"/>
  <c r="F8" i="57"/>
  <c r="R7" i="57"/>
  <c r="S7" i="57" s="1"/>
  <c r="T7" i="57" s="1"/>
  <c r="F7" i="57"/>
  <c r="R6" i="57"/>
  <c r="S6" i="57" s="1"/>
  <c r="T6" i="57" s="1"/>
  <c r="F6" i="57"/>
  <c r="S15" i="56"/>
  <c r="T15" i="56" s="1"/>
  <c r="R15" i="56"/>
  <c r="N15" i="56" s="1"/>
  <c r="F15" i="56"/>
  <c r="R14" i="56"/>
  <c r="S14" i="56" s="1"/>
  <c r="T14" i="56" s="1"/>
  <c r="U14" i="56" s="1"/>
  <c r="N14" i="56"/>
  <c r="F14" i="56"/>
  <c r="R13" i="56"/>
  <c r="N13" i="56" s="1"/>
  <c r="F13" i="56"/>
  <c r="F12" i="56"/>
  <c r="R11" i="56"/>
  <c r="S11" i="56" s="1"/>
  <c r="T11" i="56" s="1"/>
  <c r="F11" i="56"/>
  <c r="R10" i="56"/>
  <c r="S10" i="56" s="1"/>
  <c r="T10" i="56" s="1"/>
  <c r="F10" i="56"/>
  <c r="R9" i="56"/>
  <c r="S9" i="56" s="1"/>
  <c r="T9" i="56" s="1"/>
  <c r="U9" i="56" s="1"/>
  <c r="N9" i="56"/>
  <c r="F9" i="56"/>
  <c r="R8" i="56"/>
  <c r="S8" i="56" s="1"/>
  <c r="T8" i="56" s="1"/>
  <c r="F8" i="56"/>
  <c r="R7" i="56"/>
  <c r="F7" i="56"/>
  <c r="F6" i="56"/>
  <c r="R15" i="55"/>
  <c r="N15" i="55" s="1"/>
  <c r="F15" i="55"/>
  <c r="R14" i="55"/>
  <c r="F14" i="55"/>
  <c r="S13" i="55"/>
  <c r="T13" i="55" s="1"/>
  <c r="U13" i="55" s="1"/>
  <c r="R13" i="55"/>
  <c r="N13" i="55"/>
  <c r="F13" i="55"/>
  <c r="R12" i="55"/>
  <c r="F12" i="55"/>
  <c r="R11" i="55"/>
  <c r="N11" i="55" s="1"/>
  <c r="F11" i="55"/>
  <c r="R10" i="55"/>
  <c r="F10" i="55"/>
  <c r="F9" i="55"/>
  <c r="R8" i="55"/>
  <c r="F8" i="55"/>
  <c r="R7" i="55"/>
  <c r="N7" i="55" s="1"/>
  <c r="F7" i="55"/>
  <c r="F6" i="55"/>
  <c r="AF2" i="59"/>
  <c r="AF2" i="41"/>
  <c r="AF2" i="55" s="1"/>
  <c r="AF2" i="56" s="1"/>
  <c r="AF2" i="57" s="1"/>
  <c r="AF2" i="58" s="1"/>
  <c r="V3" i="63" s="1"/>
  <c r="AF2" i="69"/>
  <c r="AF2" i="68"/>
  <c r="AF2" i="62"/>
  <c r="AF2" i="61"/>
  <c r="AF2" i="53"/>
  <c r="AF2" i="60"/>
  <c r="Q30" i="77" l="1"/>
  <c r="P30" i="77"/>
  <c r="AC30" i="77" s="1"/>
  <c r="L23" i="63" s="1"/>
  <c r="Q36" i="77"/>
  <c r="P36" i="77"/>
  <c r="Q26" i="77"/>
  <c r="P26" i="77"/>
  <c r="AC26" i="77" s="1"/>
  <c r="Q23" i="77"/>
  <c r="P23" i="77"/>
  <c r="AC36" i="77"/>
  <c r="P23" i="63" s="1"/>
  <c r="Q34" i="77"/>
  <c r="P34" i="77"/>
  <c r="AC34" i="77" s="1"/>
  <c r="Q18" i="77"/>
  <c r="P18" i="77"/>
  <c r="AC18" i="77" s="1"/>
  <c r="W31" i="77"/>
  <c r="X31" i="77" s="1"/>
  <c r="O31" i="77"/>
  <c r="Q39" i="77"/>
  <c r="P39" i="77"/>
  <c r="Q20" i="77"/>
  <c r="P20" i="77"/>
  <c r="AC20" i="77" s="1"/>
  <c r="D23" i="63" s="1"/>
  <c r="Q26" i="76"/>
  <c r="P26" i="76"/>
  <c r="AC36" i="76"/>
  <c r="P22" i="63" s="1"/>
  <c r="AC20" i="76"/>
  <c r="D22" i="63" s="1"/>
  <c r="Q34" i="76"/>
  <c r="P34" i="76"/>
  <c r="AC34" i="76" s="1"/>
  <c r="Q39" i="76"/>
  <c r="P39" i="76"/>
  <c r="Q36" i="76"/>
  <c r="P36" i="76"/>
  <c r="AC26" i="76"/>
  <c r="W31" i="76"/>
  <c r="X31" i="76" s="1"/>
  <c r="O31" i="76"/>
  <c r="Q23" i="76"/>
  <c r="P23" i="76"/>
  <c r="Q20" i="76"/>
  <c r="P20" i="76"/>
  <c r="Q18" i="76"/>
  <c r="P18" i="76"/>
  <c r="AC18" i="76" s="1"/>
  <c r="Q18" i="75"/>
  <c r="P18" i="75"/>
  <c r="Q26" i="75"/>
  <c r="P26" i="75"/>
  <c r="AC26" i="75" s="1"/>
  <c r="Q39" i="75"/>
  <c r="P39" i="75"/>
  <c r="Q31" i="75"/>
  <c r="P31" i="75"/>
  <c r="AC34" i="75"/>
  <c r="W23" i="75"/>
  <c r="X23" i="75" s="1"/>
  <c r="O23" i="75"/>
  <c r="AC18" i="75"/>
  <c r="Q34" i="75"/>
  <c r="P34" i="75"/>
  <c r="I20" i="63"/>
  <c r="AC31" i="74"/>
  <c r="M20" i="63" s="1"/>
  <c r="W31" i="74"/>
  <c r="X31" i="74" s="1"/>
  <c r="O31" i="74"/>
  <c r="Q37" i="74"/>
  <c r="P37" i="74"/>
  <c r="AC37" i="74" s="1"/>
  <c r="Q20" i="63" s="1"/>
  <c r="Q34" i="74"/>
  <c r="P34" i="74"/>
  <c r="Q18" i="74"/>
  <c r="P18" i="74"/>
  <c r="AC18" i="74" s="1"/>
  <c r="AC23" i="74" s="1"/>
  <c r="G20" i="63" s="1"/>
  <c r="O39" i="74"/>
  <c r="W39" i="74"/>
  <c r="X39" i="74" s="1"/>
  <c r="AC34" i="74"/>
  <c r="Q20" i="73"/>
  <c r="P20" i="73"/>
  <c r="AC18" i="73"/>
  <c r="Q34" i="73"/>
  <c r="P34" i="73"/>
  <c r="AC34" i="73" s="1"/>
  <c r="Q31" i="73"/>
  <c r="P31" i="73"/>
  <c r="Q18" i="73"/>
  <c r="P18" i="73"/>
  <c r="Q26" i="73"/>
  <c r="P26" i="73"/>
  <c r="AC26" i="73" s="1"/>
  <c r="Q23" i="73"/>
  <c r="P23" i="73"/>
  <c r="AC20" i="73"/>
  <c r="D19" i="63" s="1"/>
  <c r="Q39" i="73"/>
  <c r="P39" i="73"/>
  <c r="Q30" i="72"/>
  <c r="P30" i="72"/>
  <c r="W31" i="72"/>
  <c r="X31" i="72" s="1"/>
  <c r="O31" i="72"/>
  <c r="Q34" i="72"/>
  <c r="P34" i="72"/>
  <c r="AC34" i="72" s="1"/>
  <c r="AC20" i="72"/>
  <c r="D18" i="63" s="1"/>
  <c r="Q26" i="72"/>
  <c r="P26" i="72"/>
  <c r="AC26" i="72" s="1"/>
  <c r="Q18" i="72"/>
  <c r="P18" i="72"/>
  <c r="AC18" i="72" s="1"/>
  <c r="AC30" i="72"/>
  <c r="L18" i="63" s="1"/>
  <c r="Q20" i="72"/>
  <c r="P20" i="72"/>
  <c r="Q39" i="72"/>
  <c r="P39" i="72"/>
  <c r="Q23" i="72"/>
  <c r="P23" i="72"/>
  <c r="Q20" i="71"/>
  <c r="P20" i="71"/>
  <c r="AC36" i="71"/>
  <c r="P17" i="63" s="1"/>
  <c r="Q34" i="71"/>
  <c r="P34" i="71"/>
  <c r="Q31" i="71"/>
  <c r="P31" i="71"/>
  <c r="Q30" i="71"/>
  <c r="P30" i="71"/>
  <c r="AC30" i="71" s="1"/>
  <c r="L17" i="63" s="1"/>
  <c r="Q18" i="71"/>
  <c r="P18" i="71"/>
  <c r="AC18" i="71" s="1"/>
  <c r="Q36" i="71"/>
  <c r="P36" i="71"/>
  <c r="AC34" i="71"/>
  <c r="AC20" i="71"/>
  <c r="D17" i="63" s="1"/>
  <c r="Q23" i="71"/>
  <c r="P23" i="71"/>
  <c r="Q26" i="71"/>
  <c r="P26" i="71"/>
  <c r="AC26" i="71" s="1"/>
  <c r="Q39" i="71"/>
  <c r="P39" i="71"/>
  <c r="Q31" i="62"/>
  <c r="P31" i="62"/>
  <c r="W23" i="62"/>
  <c r="X23" i="62" s="1"/>
  <c r="O23" i="62"/>
  <c r="Q18" i="62"/>
  <c r="P18" i="62"/>
  <c r="AC18" i="62" s="1"/>
  <c r="Q34" i="62"/>
  <c r="P34" i="62"/>
  <c r="AC34" i="62" s="1"/>
  <c r="Q26" i="62"/>
  <c r="P26" i="62"/>
  <c r="AC26" i="62" s="1"/>
  <c r="Q39" i="62"/>
  <c r="P39" i="62"/>
  <c r="Q39" i="70"/>
  <c r="P39" i="70"/>
  <c r="Q30" i="70"/>
  <c r="P30" i="70"/>
  <c r="Q34" i="70"/>
  <c r="P34" i="70"/>
  <c r="AC34" i="70" s="1"/>
  <c r="Q26" i="70"/>
  <c r="P26" i="70"/>
  <c r="AC26" i="70" s="1"/>
  <c r="Q23" i="70"/>
  <c r="P23" i="70"/>
  <c r="W31" i="70"/>
  <c r="X31" i="70" s="1"/>
  <c r="O31" i="70"/>
  <c r="Q20" i="70"/>
  <c r="P20" i="70"/>
  <c r="AC30" i="70"/>
  <c r="L15" i="63" s="1"/>
  <c r="AC20" i="70"/>
  <c r="D15" i="63" s="1"/>
  <c r="Q18" i="70"/>
  <c r="P18" i="70"/>
  <c r="AC18" i="70" s="1"/>
  <c r="AC23" i="70" s="1"/>
  <c r="G15" i="63" s="1"/>
  <c r="Q34" i="69"/>
  <c r="P34" i="69"/>
  <c r="Q23" i="69"/>
  <c r="P23" i="69"/>
  <c r="Q30" i="69"/>
  <c r="P30" i="69"/>
  <c r="AC30" i="69" s="1"/>
  <c r="Q18" i="69"/>
  <c r="P18" i="69"/>
  <c r="AC18" i="69" s="1"/>
  <c r="AC23" i="69" s="1"/>
  <c r="AC26" i="69"/>
  <c r="AC34" i="69"/>
  <c r="AC39" i="69" s="1"/>
  <c r="Q26" i="69"/>
  <c r="P26" i="69"/>
  <c r="W31" i="69"/>
  <c r="X31" i="69" s="1"/>
  <c r="O31" i="69"/>
  <c r="Q39" i="69"/>
  <c r="P39" i="69"/>
  <c r="Q20" i="69"/>
  <c r="P20" i="69"/>
  <c r="AC20" i="69" s="1"/>
  <c r="Q36" i="68"/>
  <c r="P36" i="68"/>
  <c r="Q26" i="68"/>
  <c r="P26" i="68"/>
  <c r="AC26" i="68" s="1"/>
  <c r="AC31" i="68" s="1"/>
  <c r="Q23" i="68"/>
  <c r="P23" i="68"/>
  <c r="W31" i="68"/>
  <c r="X31" i="68" s="1"/>
  <c r="O31" i="68"/>
  <c r="AC36" i="68"/>
  <c r="Q34" i="68"/>
  <c r="P34" i="68"/>
  <c r="Q39" i="68"/>
  <c r="P39" i="68"/>
  <c r="AC34" i="68"/>
  <c r="AC39" i="68" s="1"/>
  <c r="Q18" i="68"/>
  <c r="P18" i="68"/>
  <c r="AC18" i="68" s="1"/>
  <c r="AC23" i="68" s="1"/>
  <c r="Q18" i="61"/>
  <c r="P18" i="61"/>
  <c r="AC34" i="61"/>
  <c r="Q36" i="61"/>
  <c r="P36" i="61"/>
  <c r="AC36" i="61" s="1"/>
  <c r="Q34" i="61"/>
  <c r="P34" i="61"/>
  <c r="Q26" i="61"/>
  <c r="P26" i="61"/>
  <c r="AC26" i="61" s="1"/>
  <c r="AC31" i="61" s="1"/>
  <c r="Q23" i="61"/>
  <c r="P23" i="61"/>
  <c r="AC18" i="61"/>
  <c r="AC23" i="61" s="1"/>
  <c r="Q31" i="61"/>
  <c r="P31" i="61"/>
  <c r="Q39" i="61"/>
  <c r="P39" i="61"/>
  <c r="Q23" i="53"/>
  <c r="P23" i="53"/>
  <c r="Q18" i="53"/>
  <c r="P18" i="53"/>
  <c r="Q39" i="53"/>
  <c r="P39" i="53"/>
  <c r="Q30" i="53"/>
  <c r="P30" i="53"/>
  <c r="AC30" i="53" s="1"/>
  <c r="W31" i="53"/>
  <c r="X31" i="53" s="1"/>
  <c r="O31" i="53"/>
  <c r="AC18" i="53"/>
  <c r="Q36" i="53"/>
  <c r="P36" i="53"/>
  <c r="AC36" i="53" s="1"/>
  <c r="Q26" i="53"/>
  <c r="P26" i="53"/>
  <c r="AC26" i="53" s="1"/>
  <c r="Q20" i="53"/>
  <c r="P20" i="53"/>
  <c r="AC20" i="53" s="1"/>
  <c r="Q34" i="53"/>
  <c r="P34" i="53"/>
  <c r="AC34" i="53" s="1"/>
  <c r="AC39" i="53" s="1"/>
  <c r="Q18" i="60"/>
  <c r="P18" i="60"/>
  <c r="AC18" i="60" s="1"/>
  <c r="AC23" i="60" s="1"/>
  <c r="AC34" i="60"/>
  <c r="AC39" i="60" s="1"/>
  <c r="Q34" i="60"/>
  <c r="P34" i="60"/>
  <c r="W23" i="60"/>
  <c r="X23" i="60" s="1"/>
  <c r="O23" i="60"/>
  <c r="Q27" i="60"/>
  <c r="P27" i="60"/>
  <c r="AC37" i="60"/>
  <c r="Q37" i="60"/>
  <c r="P37" i="60"/>
  <c r="AC27" i="60"/>
  <c r="AC31" i="60" s="1"/>
  <c r="W31" i="60"/>
  <c r="X31" i="60" s="1"/>
  <c r="O31" i="60"/>
  <c r="Q39" i="60"/>
  <c r="P39" i="60"/>
  <c r="Q34" i="59"/>
  <c r="P34" i="59"/>
  <c r="AC34" i="59" s="1"/>
  <c r="AC39" i="59" s="1"/>
  <c r="Q26" i="59"/>
  <c r="P26" i="59"/>
  <c r="AC26" i="59" s="1"/>
  <c r="AC31" i="59" s="1"/>
  <c r="Q31" i="59"/>
  <c r="P31" i="59"/>
  <c r="AC30" i="59"/>
  <c r="Q18" i="59"/>
  <c r="P18" i="59"/>
  <c r="AC18" i="59"/>
  <c r="AC23" i="59" s="1"/>
  <c r="Q23" i="59"/>
  <c r="P23" i="59"/>
  <c r="Q39" i="59"/>
  <c r="P39" i="59"/>
  <c r="Q30" i="59"/>
  <c r="P30" i="59"/>
  <c r="Q31" i="58"/>
  <c r="P31" i="58"/>
  <c r="Q20" i="58"/>
  <c r="P20" i="58"/>
  <c r="Q26" i="58"/>
  <c r="P26" i="58"/>
  <c r="Q23" i="58"/>
  <c r="P23" i="58"/>
  <c r="AC20" i="58"/>
  <c r="Q34" i="58"/>
  <c r="P34" i="58"/>
  <c r="AC34" i="58" s="1"/>
  <c r="AC39" i="58" s="1"/>
  <c r="AC18" i="58"/>
  <c r="AC23" i="58" s="1"/>
  <c r="AC26" i="58"/>
  <c r="Q39" i="58"/>
  <c r="P39" i="58"/>
  <c r="Q30" i="58"/>
  <c r="P30" i="58"/>
  <c r="AC30" i="58" s="1"/>
  <c r="Q18" i="58"/>
  <c r="P18" i="58"/>
  <c r="Q26" i="57"/>
  <c r="P26" i="57"/>
  <c r="Q34" i="57"/>
  <c r="P34" i="57"/>
  <c r="AC26" i="57"/>
  <c r="AC31" i="57" s="1"/>
  <c r="Q18" i="57"/>
  <c r="P18" i="57"/>
  <c r="AC18" i="57" s="1"/>
  <c r="AC23" i="57" s="1"/>
  <c r="AC34" i="57"/>
  <c r="Q23" i="57"/>
  <c r="P23" i="57"/>
  <c r="W31" i="57"/>
  <c r="X31" i="57" s="1"/>
  <c r="O31" i="57"/>
  <c r="Q37" i="57"/>
  <c r="P37" i="57"/>
  <c r="AC37" i="57" s="1"/>
  <c r="O39" i="57"/>
  <c r="W39" i="57"/>
  <c r="X39" i="57" s="1"/>
  <c r="Q23" i="56"/>
  <c r="P23" i="56"/>
  <c r="Q26" i="56"/>
  <c r="P26" i="56"/>
  <c r="Q30" i="56"/>
  <c r="P30" i="56"/>
  <c r="Q34" i="56"/>
  <c r="P34" i="56"/>
  <c r="AC34" i="56" s="1"/>
  <c r="AC39" i="56" s="1"/>
  <c r="AC30" i="56"/>
  <c r="AC18" i="56"/>
  <c r="AC26" i="56"/>
  <c r="Q20" i="56"/>
  <c r="P20" i="56"/>
  <c r="AC20" i="56" s="1"/>
  <c r="Q39" i="56"/>
  <c r="P39" i="56"/>
  <c r="W31" i="56"/>
  <c r="X31" i="56" s="1"/>
  <c r="O31" i="56"/>
  <c r="Q18" i="56"/>
  <c r="P18" i="56"/>
  <c r="Q26" i="55"/>
  <c r="P26" i="55"/>
  <c r="Q18" i="55"/>
  <c r="P18" i="55"/>
  <c r="AC18" i="55" s="1"/>
  <c r="AC23" i="55" s="1"/>
  <c r="Q39" i="55"/>
  <c r="P39" i="55"/>
  <c r="W31" i="55"/>
  <c r="X31" i="55" s="1"/>
  <c r="O31" i="55"/>
  <c r="W23" i="55"/>
  <c r="X23" i="55" s="1"/>
  <c r="O23" i="55"/>
  <c r="Q34" i="55"/>
  <c r="P34" i="55"/>
  <c r="AC26" i="55"/>
  <c r="AC31" i="55" s="1"/>
  <c r="AC34" i="55"/>
  <c r="AC39" i="55" s="1"/>
  <c r="P7" i="77"/>
  <c r="Y7" i="77"/>
  <c r="Q7" i="77" s="1"/>
  <c r="Y9" i="77"/>
  <c r="Q9" i="77" s="1"/>
  <c r="P9" i="77"/>
  <c r="V16" i="77"/>
  <c r="Q14" i="77"/>
  <c r="P14" i="77"/>
  <c r="Y14" i="77"/>
  <c r="Q10" i="77"/>
  <c r="Y10" i="77"/>
  <c r="P10" i="77"/>
  <c r="W16" i="76"/>
  <c r="X16" i="76" s="1"/>
  <c r="O16" i="76"/>
  <c r="P12" i="76"/>
  <c r="Y12" i="76"/>
  <c r="Q12" i="76" s="1"/>
  <c r="Y14" i="76"/>
  <c r="Q14" i="76" s="1"/>
  <c r="P14" i="76"/>
  <c r="W6" i="76"/>
  <c r="X6" i="76" s="1"/>
  <c r="O6" i="76"/>
  <c r="Y14" i="75"/>
  <c r="Q14" i="75" s="1"/>
  <c r="P14" i="75"/>
  <c r="V16" i="75"/>
  <c r="W6" i="75"/>
  <c r="X6" i="75" s="1"/>
  <c r="O6" i="75"/>
  <c r="Y8" i="75"/>
  <c r="Q8" i="75" s="1"/>
  <c r="P8" i="75"/>
  <c r="W16" i="74"/>
  <c r="X16" i="74" s="1"/>
  <c r="O16" i="74"/>
  <c r="O11" i="74"/>
  <c r="W11" i="74"/>
  <c r="X11" i="74" s="1"/>
  <c r="W6" i="74"/>
  <c r="X6" i="74" s="1"/>
  <c r="O6" i="74"/>
  <c r="P14" i="74"/>
  <c r="Y14" i="74"/>
  <c r="Q14" i="74" s="1"/>
  <c r="V16" i="73"/>
  <c r="P10" i="73"/>
  <c r="Y10" i="73"/>
  <c r="Q10" i="73" s="1"/>
  <c r="Y13" i="73"/>
  <c r="Q13" i="73" s="1"/>
  <c r="P13" i="73"/>
  <c r="Q14" i="73"/>
  <c r="Y14" i="73"/>
  <c r="P14" i="73"/>
  <c r="W6" i="73"/>
  <c r="X6" i="73" s="1"/>
  <c r="O6" i="73"/>
  <c r="W16" i="72"/>
  <c r="X16" i="72" s="1"/>
  <c r="O16" i="72"/>
  <c r="P10" i="72"/>
  <c r="Y10" i="72"/>
  <c r="Q10" i="72" s="1"/>
  <c r="Q14" i="72"/>
  <c r="P14" i="72"/>
  <c r="Y14" i="72"/>
  <c r="Q8" i="72"/>
  <c r="P8" i="72"/>
  <c r="Y8" i="72"/>
  <c r="W6" i="72"/>
  <c r="X6" i="72" s="1"/>
  <c r="O6" i="72"/>
  <c r="W9" i="71"/>
  <c r="X9" i="71" s="1"/>
  <c r="O9" i="71"/>
  <c r="Q10" i="71"/>
  <c r="P10" i="71"/>
  <c r="Y10" i="71"/>
  <c r="P12" i="71"/>
  <c r="Y12" i="71"/>
  <c r="Q12" i="71" s="1"/>
  <c r="V16" i="71"/>
  <c r="S11" i="62"/>
  <c r="T11" i="62" s="1"/>
  <c r="S15" i="62"/>
  <c r="T15" i="62" s="1"/>
  <c r="S11" i="69"/>
  <c r="T11" i="69" s="1"/>
  <c r="U11" i="69" s="1"/>
  <c r="N6" i="69"/>
  <c r="S11" i="61"/>
  <c r="T11" i="61" s="1"/>
  <c r="N7" i="61"/>
  <c r="S13" i="60"/>
  <c r="T13" i="60" s="1"/>
  <c r="U13" i="60" s="1"/>
  <c r="S9" i="60"/>
  <c r="T9" i="60" s="1"/>
  <c r="U9" i="60" s="1"/>
  <c r="V9" i="60" s="1"/>
  <c r="O9" i="60" s="1"/>
  <c r="N15" i="60"/>
  <c r="S11" i="59"/>
  <c r="T11" i="59" s="1"/>
  <c r="U11" i="59" s="1"/>
  <c r="N10" i="56"/>
  <c r="S13" i="56"/>
  <c r="T13" i="56" s="1"/>
  <c r="U13" i="56" s="1"/>
  <c r="S11" i="55"/>
  <c r="T11" i="55" s="1"/>
  <c r="U11" i="55" s="1"/>
  <c r="S15" i="55"/>
  <c r="T15" i="55" s="1"/>
  <c r="S7" i="70"/>
  <c r="T7" i="70" s="1"/>
  <c r="U7" i="70" s="1"/>
  <c r="V7" i="70" s="1"/>
  <c r="N7" i="70"/>
  <c r="S9" i="70"/>
  <c r="T9" i="70" s="1"/>
  <c r="U9" i="70" s="1"/>
  <c r="V9" i="70" s="1"/>
  <c r="N9" i="70"/>
  <c r="S11" i="70"/>
  <c r="T11" i="70" s="1"/>
  <c r="U11" i="70" s="1"/>
  <c r="V11" i="70" s="1"/>
  <c r="N11" i="70"/>
  <c r="S13" i="70"/>
  <c r="T13" i="70" s="1"/>
  <c r="U13" i="70" s="1"/>
  <c r="V13" i="70" s="1"/>
  <c r="N13" i="70"/>
  <c r="S8" i="70"/>
  <c r="T8" i="70" s="1"/>
  <c r="U8" i="70" s="1"/>
  <c r="V8" i="70" s="1"/>
  <c r="N8" i="70"/>
  <c r="S10" i="70"/>
  <c r="T10" i="70" s="1"/>
  <c r="U10" i="70" s="1"/>
  <c r="V10" i="70" s="1"/>
  <c r="N10" i="70"/>
  <c r="S12" i="70"/>
  <c r="T12" i="70" s="1"/>
  <c r="U12" i="70" s="1"/>
  <c r="V12" i="70" s="1"/>
  <c r="N12" i="70"/>
  <c r="M16" i="70"/>
  <c r="N13" i="68"/>
  <c r="S13" i="68"/>
  <c r="T13" i="68" s="1"/>
  <c r="M16" i="68"/>
  <c r="R16" i="68" s="1"/>
  <c r="S16" i="68" s="1"/>
  <c r="T16" i="68" s="1"/>
  <c r="R11" i="68"/>
  <c r="R9" i="68"/>
  <c r="U13" i="68"/>
  <c r="S15" i="68"/>
  <c r="T15" i="68" s="1"/>
  <c r="R7" i="58"/>
  <c r="N7" i="58" s="1"/>
  <c r="R9" i="55"/>
  <c r="M16" i="53"/>
  <c r="R16" i="53" s="1"/>
  <c r="M16" i="62"/>
  <c r="R16" i="62" s="1"/>
  <c r="N7" i="59"/>
  <c r="S7" i="59"/>
  <c r="T7" i="59" s="1"/>
  <c r="U7" i="59" s="1"/>
  <c r="N9" i="59"/>
  <c r="M16" i="55"/>
  <c r="R16" i="55" s="1"/>
  <c r="U6" i="57"/>
  <c r="S9" i="53"/>
  <c r="T9" i="53" s="1"/>
  <c r="N9" i="53"/>
  <c r="S13" i="53"/>
  <c r="T13" i="53" s="1"/>
  <c r="N13" i="53"/>
  <c r="S8" i="53"/>
  <c r="T8" i="53" s="1"/>
  <c r="R7" i="53"/>
  <c r="R11" i="53"/>
  <c r="R15" i="53"/>
  <c r="U6" i="53"/>
  <c r="S10" i="53"/>
  <c r="T10" i="53" s="1"/>
  <c r="S14" i="53"/>
  <c r="T14" i="53" s="1"/>
  <c r="S12" i="53"/>
  <c r="T12" i="53" s="1"/>
  <c r="U12" i="53" s="1"/>
  <c r="R6" i="62"/>
  <c r="S10" i="62"/>
  <c r="T10" i="62" s="1"/>
  <c r="U10" i="62" s="1"/>
  <c r="N10" i="62"/>
  <c r="S14" i="62"/>
  <c r="T14" i="62" s="1"/>
  <c r="U14" i="62" s="1"/>
  <c r="N14" i="62"/>
  <c r="S13" i="62"/>
  <c r="T13" i="62" s="1"/>
  <c r="S9" i="62"/>
  <c r="T9" i="62" s="1"/>
  <c r="R7" i="62"/>
  <c r="S8" i="62"/>
  <c r="T8" i="62" s="1"/>
  <c r="N8" i="62"/>
  <c r="S12" i="62"/>
  <c r="T12" i="62" s="1"/>
  <c r="N12" i="62"/>
  <c r="U9" i="62"/>
  <c r="U11" i="62"/>
  <c r="U13" i="62"/>
  <c r="U15" i="62"/>
  <c r="S14" i="70"/>
  <c r="T14" i="70" s="1"/>
  <c r="U14" i="70" s="1"/>
  <c r="N14" i="70"/>
  <c r="R16" i="70"/>
  <c r="N15" i="70"/>
  <c r="S15" i="70"/>
  <c r="T15" i="70" s="1"/>
  <c r="U15" i="70" s="1"/>
  <c r="R6" i="70"/>
  <c r="S8" i="69"/>
  <c r="T8" i="69" s="1"/>
  <c r="N8" i="69"/>
  <c r="V10" i="69"/>
  <c r="N7" i="69"/>
  <c r="V11" i="69"/>
  <c r="M16" i="69"/>
  <c r="U6" i="69"/>
  <c r="U9" i="69"/>
  <c r="N10" i="69"/>
  <c r="R12" i="69"/>
  <c r="S13" i="69"/>
  <c r="T13" i="69" s="1"/>
  <c r="U13" i="69" s="1"/>
  <c r="R14" i="69"/>
  <c r="S15" i="69"/>
  <c r="T15" i="69" s="1"/>
  <c r="U7" i="69"/>
  <c r="R6" i="68"/>
  <c r="S7" i="68"/>
  <c r="T7" i="68" s="1"/>
  <c r="U7" i="68" s="1"/>
  <c r="S8" i="68"/>
  <c r="T8" i="68" s="1"/>
  <c r="N8" i="68"/>
  <c r="S10" i="68"/>
  <c r="T10" i="68" s="1"/>
  <c r="N10" i="68"/>
  <c r="S12" i="68"/>
  <c r="T12" i="68" s="1"/>
  <c r="N12" i="68"/>
  <c r="S14" i="68"/>
  <c r="T14" i="68" s="1"/>
  <c r="N14" i="68"/>
  <c r="V13" i="68"/>
  <c r="U15" i="68"/>
  <c r="R6" i="61"/>
  <c r="U7" i="61"/>
  <c r="U11" i="61"/>
  <c r="V13" i="61"/>
  <c r="R16" i="61"/>
  <c r="S15" i="61"/>
  <c r="T15" i="61" s="1"/>
  <c r="U15" i="61" s="1"/>
  <c r="V9" i="61"/>
  <c r="S8" i="61"/>
  <c r="T8" i="61" s="1"/>
  <c r="N8" i="61"/>
  <c r="S10" i="61"/>
  <c r="T10" i="61" s="1"/>
  <c r="N10" i="61"/>
  <c r="S12" i="61"/>
  <c r="T12" i="61" s="1"/>
  <c r="N12" i="61"/>
  <c r="S14" i="61"/>
  <c r="T14" i="61" s="1"/>
  <c r="N14" i="61"/>
  <c r="S16" i="60"/>
  <c r="T16" i="60" s="1"/>
  <c r="N16" i="60"/>
  <c r="O7" i="60"/>
  <c r="W9" i="60"/>
  <c r="X9" i="60" s="1"/>
  <c r="Y9" i="60" s="1"/>
  <c r="Q9" i="60" s="1"/>
  <c r="S12" i="60"/>
  <c r="T12" i="60" s="1"/>
  <c r="N12" i="60"/>
  <c r="S14" i="60"/>
  <c r="T14" i="60" s="1"/>
  <c r="N14" i="60"/>
  <c r="U16" i="60"/>
  <c r="R6" i="60"/>
  <c r="Y7" i="60"/>
  <c r="Q7" i="60" s="1"/>
  <c r="P7" i="60"/>
  <c r="S8" i="60"/>
  <c r="T8" i="60" s="1"/>
  <c r="N8" i="60"/>
  <c r="P9" i="60"/>
  <c r="S10" i="60"/>
  <c r="T10" i="60" s="1"/>
  <c r="N10" i="60"/>
  <c r="U10" i="60"/>
  <c r="V11" i="60"/>
  <c r="V13" i="60"/>
  <c r="V15" i="60"/>
  <c r="R6" i="59"/>
  <c r="U9" i="59"/>
  <c r="V11" i="59"/>
  <c r="S15" i="59"/>
  <c r="T15" i="59" s="1"/>
  <c r="U15" i="59" s="1"/>
  <c r="S8" i="59"/>
  <c r="T8" i="59" s="1"/>
  <c r="N8" i="59"/>
  <c r="V13" i="59"/>
  <c r="R16" i="59"/>
  <c r="S10" i="59"/>
  <c r="T10" i="59" s="1"/>
  <c r="N10" i="59"/>
  <c r="S12" i="59"/>
  <c r="T12" i="59" s="1"/>
  <c r="N12" i="59"/>
  <c r="S14" i="59"/>
  <c r="T14" i="59" s="1"/>
  <c r="N14" i="59"/>
  <c r="M16" i="58"/>
  <c r="S6" i="58"/>
  <c r="T6" i="58" s="1"/>
  <c r="U6" i="58" s="1"/>
  <c r="S8" i="58"/>
  <c r="T8" i="58" s="1"/>
  <c r="N8" i="58"/>
  <c r="S10" i="58"/>
  <c r="T10" i="58" s="1"/>
  <c r="N10" i="58"/>
  <c r="S12" i="58"/>
  <c r="T12" i="58" s="1"/>
  <c r="N12" i="58"/>
  <c r="S14" i="58"/>
  <c r="T14" i="58" s="1"/>
  <c r="U14" i="58" s="1"/>
  <c r="N14" i="58"/>
  <c r="V9" i="58"/>
  <c r="V11" i="58"/>
  <c r="S15" i="58"/>
  <c r="T15" i="58" s="1"/>
  <c r="U15" i="58" s="1"/>
  <c r="U13" i="58"/>
  <c r="V6" i="57"/>
  <c r="U10" i="57"/>
  <c r="S13" i="57"/>
  <c r="T13" i="57" s="1"/>
  <c r="U13" i="57" s="1"/>
  <c r="N13" i="57"/>
  <c r="M16" i="57"/>
  <c r="N6" i="57"/>
  <c r="R8" i="57"/>
  <c r="S9" i="57"/>
  <c r="T9" i="57" s="1"/>
  <c r="N9" i="57"/>
  <c r="N10" i="57"/>
  <c r="U9" i="57"/>
  <c r="U14" i="57"/>
  <c r="U7" i="57"/>
  <c r="U11" i="57"/>
  <c r="U15" i="57"/>
  <c r="R12" i="57"/>
  <c r="N7" i="57"/>
  <c r="N11" i="57"/>
  <c r="N15" i="57"/>
  <c r="U10" i="56"/>
  <c r="U8" i="56"/>
  <c r="V13" i="56"/>
  <c r="V14" i="56"/>
  <c r="M16" i="56"/>
  <c r="R6" i="56"/>
  <c r="N8" i="56"/>
  <c r="R12" i="56"/>
  <c r="S7" i="56"/>
  <c r="T7" i="56" s="1"/>
  <c r="U7" i="56" s="1"/>
  <c r="N7" i="56"/>
  <c r="V9" i="56"/>
  <c r="U11" i="56"/>
  <c r="N11" i="56"/>
  <c r="U15" i="56"/>
  <c r="R6" i="55"/>
  <c r="S7" i="55"/>
  <c r="T7" i="55" s="1"/>
  <c r="U7" i="55" s="1"/>
  <c r="S10" i="55"/>
  <c r="T10" i="55" s="1"/>
  <c r="N10" i="55"/>
  <c r="S12" i="55"/>
  <c r="T12" i="55" s="1"/>
  <c r="U12" i="55" s="1"/>
  <c r="N12" i="55"/>
  <c r="S14" i="55"/>
  <c r="T14" i="55" s="1"/>
  <c r="U14" i="55" s="1"/>
  <c r="N14" i="55"/>
  <c r="V11" i="55"/>
  <c r="V13" i="55"/>
  <c r="S8" i="55"/>
  <c r="T8" i="55" s="1"/>
  <c r="N8" i="55"/>
  <c r="U10" i="55"/>
  <c r="U15" i="55"/>
  <c r="A15" i="63"/>
  <c r="A14" i="63"/>
  <c r="A13" i="63"/>
  <c r="G25" i="63"/>
  <c r="S25" i="63"/>
  <c r="M25" i="63"/>
  <c r="A12" i="63"/>
  <c r="A11" i="63"/>
  <c r="A10" i="63"/>
  <c r="A9" i="63"/>
  <c r="A8" i="63"/>
  <c r="A7" i="63"/>
  <c r="A5" i="63"/>
  <c r="A6" i="63"/>
  <c r="A4" i="63"/>
  <c r="F15" i="41"/>
  <c r="F7" i="41"/>
  <c r="F8" i="41"/>
  <c r="F9" i="41"/>
  <c r="F10" i="41"/>
  <c r="F11" i="41"/>
  <c r="F12" i="41"/>
  <c r="F13" i="41"/>
  <c r="F14" i="41"/>
  <c r="M35" i="41"/>
  <c r="R35" i="41" s="1"/>
  <c r="N35" i="41" s="1"/>
  <c r="R14" i="41"/>
  <c r="R13" i="41"/>
  <c r="R12" i="41"/>
  <c r="M19" i="41"/>
  <c r="R10" i="41"/>
  <c r="N10" i="41" s="1"/>
  <c r="M21" i="41"/>
  <c r="R11" i="40"/>
  <c r="R8" i="40"/>
  <c r="R10" i="40"/>
  <c r="R9" i="40"/>
  <c r="M10" i="40"/>
  <c r="M7" i="40"/>
  <c r="W4" i="40"/>
  <c r="M4" i="40"/>
  <c r="C8" i="40"/>
  <c r="C7" i="40"/>
  <c r="C6" i="40"/>
  <c r="AB1" i="40"/>
  <c r="M11" i="40"/>
  <c r="M9" i="40"/>
  <c r="M8" i="40"/>
  <c r="R1" i="40"/>
  <c r="W7" i="40"/>
  <c r="W12" i="40"/>
  <c r="W11" i="40"/>
  <c r="W10" i="40"/>
  <c r="W9" i="40"/>
  <c r="W8" i="40"/>
  <c r="AB11" i="40"/>
  <c r="AB9" i="40"/>
  <c r="C13" i="40"/>
  <c r="C14" i="40"/>
  <c r="C12" i="40"/>
  <c r="H11" i="40"/>
  <c r="C11" i="40"/>
  <c r="C9" i="40"/>
  <c r="C10" i="40"/>
  <c r="AB12" i="40"/>
  <c r="AB10" i="40"/>
  <c r="AB8" i="40"/>
  <c r="AB7" i="40"/>
  <c r="H9" i="40"/>
  <c r="H10" i="40"/>
  <c r="H12" i="40"/>
  <c r="H13" i="40"/>
  <c r="H14" i="40"/>
  <c r="G6" i="40"/>
  <c r="H1" i="40"/>
  <c r="AA4" i="40"/>
  <c r="Q11" i="40"/>
  <c r="Q10" i="40"/>
  <c r="Q9" i="40"/>
  <c r="Q8" i="40"/>
  <c r="Q7" i="40"/>
  <c r="Q4" i="40"/>
  <c r="W13" i="40" l="1"/>
  <c r="M12" i="40"/>
  <c r="AC31" i="77"/>
  <c r="M23" i="63" s="1"/>
  <c r="H23" i="63"/>
  <c r="AC39" i="77"/>
  <c r="S23" i="63" s="1"/>
  <c r="N23" i="63"/>
  <c r="AC23" i="77"/>
  <c r="G23" i="63" s="1"/>
  <c r="B23" i="63"/>
  <c r="Q31" i="77"/>
  <c r="P31" i="77"/>
  <c r="AC39" i="76"/>
  <c r="S22" i="63" s="1"/>
  <c r="N22" i="63"/>
  <c r="AC23" i="76"/>
  <c r="G22" i="63" s="1"/>
  <c r="B22" i="63"/>
  <c r="AC31" i="76"/>
  <c r="M22" i="63" s="1"/>
  <c r="H22" i="63"/>
  <c r="Q31" i="76"/>
  <c r="P31" i="76"/>
  <c r="AC31" i="75"/>
  <c r="M21" i="63" s="1"/>
  <c r="H21" i="63"/>
  <c r="AC23" i="75"/>
  <c r="G21" i="63" s="1"/>
  <c r="B21" i="63"/>
  <c r="Q23" i="75"/>
  <c r="P23" i="75"/>
  <c r="AC39" i="75"/>
  <c r="S21" i="63" s="1"/>
  <c r="N21" i="63"/>
  <c r="Q31" i="74"/>
  <c r="P31" i="74"/>
  <c r="AC39" i="74"/>
  <c r="S20" i="63" s="1"/>
  <c r="N20" i="63"/>
  <c r="Q39" i="74"/>
  <c r="P39" i="74"/>
  <c r="AC31" i="73"/>
  <c r="M19" i="63" s="1"/>
  <c r="H19" i="63"/>
  <c r="AC39" i="73"/>
  <c r="S19" i="63" s="1"/>
  <c r="N19" i="63"/>
  <c r="AC23" i="73"/>
  <c r="G19" i="63" s="1"/>
  <c r="B19" i="63"/>
  <c r="AC23" i="72"/>
  <c r="G18" i="63" s="1"/>
  <c r="B18" i="63"/>
  <c r="AC39" i="72"/>
  <c r="S18" i="63" s="1"/>
  <c r="N18" i="63"/>
  <c r="AC31" i="72"/>
  <c r="M18" i="63" s="1"/>
  <c r="H18" i="63"/>
  <c r="Q31" i="72"/>
  <c r="P31" i="72"/>
  <c r="AC31" i="71"/>
  <c r="M17" i="63" s="1"/>
  <c r="H17" i="63"/>
  <c r="AC23" i="71"/>
  <c r="G17" i="63" s="1"/>
  <c r="B17" i="63"/>
  <c r="AC39" i="71"/>
  <c r="S17" i="63" s="1"/>
  <c r="N17" i="63"/>
  <c r="AC39" i="62"/>
  <c r="S16" i="63" s="1"/>
  <c r="N16" i="63"/>
  <c r="AC31" i="62"/>
  <c r="M16" i="63" s="1"/>
  <c r="H16" i="63"/>
  <c r="AC23" i="62"/>
  <c r="G16" i="63" s="1"/>
  <c r="B16" i="63"/>
  <c r="Q23" i="62"/>
  <c r="P23" i="62"/>
  <c r="AC31" i="70"/>
  <c r="M15" i="63" s="1"/>
  <c r="H15" i="63"/>
  <c r="AC39" i="70"/>
  <c r="S15" i="63" s="1"/>
  <c r="N15" i="63"/>
  <c r="Q31" i="70"/>
  <c r="P31" i="70"/>
  <c r="AC31" i="69"/>
  <c r="Q31" i="69"/>
  <c r="P31" i="69"/>
  <c r="Q31" i="68"/>
  <c r="P31" i="68"/>
  <c r="AC39" i="61"/>
  <c r="AC31" i="53"/>
  <c r="AC23" i="53"/>
  <c r="Q31" i="53"/>
  <c r="P31" i="53"/>
  <c r="Q31" i="60"/>
  <c r="P31" i="60"/>
  <c r="Q23" i="60"/>
  <c r="P23" i="60"/>
  <c r="AC31" i="58"/>
  <c r="Q39" i="57"/>
  <c r="P39" i="57"/>
  <c r="AC39" i="57"/>
  <c r="Q31" i="57"/>
  <c r="P31" i="57"/>
  <c r="AC23" i="56"/>
  <c r="Q31" i="56"/>
  <c r="P31" i="56"/>
  <c r="AC31" i="56"/>
  <c r="Q23" i="55"/>
  <c r="P23" i="55"/>
  <c r="Q31" i="55"/>
  <c r="P31" i="55"/>
  <c r="W16" i="77"/>
  <c r="X16" i="77" s="1"/>
  <c r="O16" i="77"/>
  <c r="Y6" i="76"/>
  <c r="Q6" i="76" s="1"/>
  <c r="P6" i="76"/>
  <c r="Q16" i="76"/>
  <c r="P16" i="76"/>
  <c r="W16" i="75"/>
  <c r="X16" i="75" s="1"/>
  <c r="O16" i="75"/>
  <c r="P6" i="75"/>
  <c r="Y6" i="75"/>
  <c r="Q6" i="75" s="1"/>
  <c r="Q6" i="74"/>
  <c r="Y6" i="74"/>
  <c r="P6" i="74"/>
  <c r="Q16" i="74"/>
  <c r="P16" i="74"/>
  <c r="Q11" i="74"/>
  <c r="Y11" i="74"/>
  <c r="P11" i="74"/>
  <c r="Y6" i="73"/>
  <c r="Q6" i="73" s="1"/>
  <c r="P6" i="73"/>
  <c r="W16" i="73"/>
  <c r="X16" i="73" s="1"/>
  <c r="O16" i="73"/>
  <c r="Q16" i="72"/>
  <c r="P16" i="72"/>
  <c r="P6" i="72"/>
  <c r="Y6" i="72"/>
  <c r="Q6" i="72" s="1"/>
  <c r="W16" i="71"/>
  <c r="X16" i="71" s="1"/>
  <c r="O16" i="71"/>
  <c r="P9" i="71"/>
  <c r="Y9" i="71"/>
  <c r="Q9" i="71" s="1"/>
  <c r="N16" i="68"/>
  <c r="U16" i="68"/>
  <c r="S7" i="58"/>
  <c r="T7" i="58" s="1"/>
  <c r="U7" i="58" s="1"/>
  <c r="V7" i="58" s="1"/>
  <c r="N9" i="68"/>
  <c r="S9" i="68"/>
  <c r="T9" i="68" s="1"/>
  <c r="U9" i="68" s="1"/>
  <c r="V9" i="68" s="1"/>
  <c r="S11" i="68"/>
  <c r="T11" i="68" s="1"/>
  <c r="U11" i="68" s="1"/>
  <c r="V11" i="68" s="1"/>
  <c r="N11" i="68"/>
  <c r="C15" i="40"/>
  <c r="S9" i="55"/>
  <c r="T9" i="55" s="1"/>
  <c r="U9" i="55" s="1"/>
  <c r="V9" i="55" s="1"/>
  <c r="N9" i="55"/>
  <c r="V7" i="59"/>
  <c r="V6" i="53"/>
  <c r="S11" i="53"/>
  <c r="T11" i="53" s="1"/>
  <c r="N11" i="53"/>
  <c r="U9" i="53"/>
  <c r="S7" i="53"/>
  <c r="T7" i="53" s="1"/>
  <c r="N7" i="53"/>
  <c r="U13" i="53"/>
  <c r="U10" i="53"/>
  <c r="S16" i="53"/>
  <c r="T16" i="53" s="1"/>
  <c r="N16" i="53"/>
  <c r="U14" i="53"/>
  <c r="V12" i="53"/>
  <c r="U8" i="53"/>
  <c r="S15" i="53"/>
  <c r="T15" i="53" s="1"/>
  <c r="N15" i="53"/>
  <c r="V10" i="62"/>
  <c r="V13" i="62"/>
  <c r="V11" i="62"/>
  <c r="V9" i="62"/>
  <c r="S16" i="62"/>
  <c r="T16" i="62" s="1"/>
  <c r="N16" i="62"/>
  <c r="S6" i="62"/>
  <c r="T6" i="62" s="1"/>
  <c r="N6" i="62"/>
  <c r="U8" i="62"/>
  <c r="U12" i="62"/>
  <c r="N7" i="62"/>
  <c r="S7" i="62"/>
  <c r="T7" i="62" s="1"/>
  <c r="V15" i="62"/>
  <c r="V14" i="62"/>
  <c r="V15" i="70"/>
  <c r="W8" i="70"/>
  <c r="X8" i="70" s="1"/>
  <c r="O8" i="70"/>
  <c r="W9" i="70"/>
  <c r="X9" i="70" s="1"/>
  <c r="O9" i="70"/>
  <c r="V14" i="70"/>
  <c r="S16" i="70"/>
  <c r="T16" i="70" s="1"/>
  <c r="N16" i="70"/>
  <c r="W12" i="70"/>
  <c r="X12" i="70" s="1"/>
  <c r="O12" i="70"/>
  <c r="W11" i="70"/>
  <c r="X11" i="70" s="1"/>
  <c r="O11" i="70"/>
  <c r="W13" i="70"/>
  <c r="X13" i="70" s="1"/>
  <c r="O13" i="70"/>
  <c r="W10" i="70"/>
  <c r="X10" i="70" s="1"/>
  <c r="O10" i="70"/>
  <c r="S6" i="70"/>
  <c r="T6" i="70" s="1"/>
  <c r="N6" i="70"/>
  <c r="W7" i="70"/>
  <c r="X7" i="70" s="1"/>
  <c r="O7" i="70"/>
  <c r="U8" i="69"/>
  <c r="U15" i="69"/>
  <c r="V7" i="69"/>
  <c r="V9" i="69"/>
  <c r="V13" i="69"/>
  <c r="V6" i="69"/>
  <c r="O11" i="69"/>
  <c r="W11" i="69"/>
  <c r="X11" i="69" s="1"/>
  <c r="W10" i="69"/>
  <c r="X10" i="69" s="1"/>
  <c r="O10" i="69"/>
  <c r="S14" i="69"/>
  <c r="T14" i="69" s="1"/>
  <c r="N14" i="69"/>
  <c r="S12" i="69"/>
  <c r="T12" i="69" s="1"/>
  <c r="N12" i="69"/>
  <c r="R16" i="69"/>
  <c r="U12" i="68"/>
  <c r="U8" i="68"/>
  <c r="V16" i="68"/>
  <c r="U14" i="68"/>
  <c r="U10" i="68"/>
  <c r="V7" i="68"/>
  <c r="V15" i="68"/>
  <c r="W13" i="68"/>
  <c r="X13" i="68" s="1"/>
  <c r="O13" i="68"/>
  <c r="W11" i="68"/>
  <c r="X11" i="68" s="1"/>
  <c r="O11" i="68"/>
  <c r="O9" i="68"/>
  <c r="W9" i="68"/>
  <c r="X9" i="68" s="1"/>
  <c r="S6" i="68"/>
  <c r="T6" i="68" s="1"/>
  <c r="N6" i="68"/>
  <c r="V15" i="61"/>
  <c r="U14" i="61"/>
  <c r="U10" i="61"/>
  <c r="O13" i="61"/>
  <c r="W13" i="61"/>
  <c r="X13" i="61" s="1"/>
  <c r="S6" i="61"/>
  <c r="T6" i="61" s="1"/>
  <c r="N6" i="61"/>
  <c r="U12" i="61"/>
  <c r="U8" i="61"/>
  <c r="W9" i="61"/>
  <c r="X9" i="61" s="1"/>
  <c r="O9" i="61"/>
  <c r="V7" i="61"/>
  <c r="S16" i="61"/>
  <c r="T16" i="61" s="1"/>
  <c r="N16" i="61"/>
  <c r="V11" i="61"/>
  <c r="O13" i="60"/>
  <c r="W13" i="60"/>
  <c r="X13" i="60" s="1"/>
  <c r="V10" i="60"/>
  <c r="S6" i="60"/>
  <c r="T6" i="60" s="1"/>
  <c r="N6" i="60"/>
  <c r="U12" i="60"/>
  <c r="V16" i="60"/>
  <c r="O15" i="60"/>
  <c r="W15" i="60"/>
  <c r="X15" i="60" s="1"/>
  <c r="O11" i="60"/>
  <c r="W11" i="60"/>
  <c r="X11" i="60" s="1"/>
  <c r="U8" i="60"/>
  <c r="U14" i="60"/>
  <c r="O11" i="59"/>
  <c r="W11" i="59"/>
  <c r="X11" i="59" s="1"/>
  <c r="S16" i="59"/>
  <c r="T16" i="59" s="1"/>
  <c r="N16" i="59"/>
  <c r="V15" i="59"/>
  <c r="U14" i="59"/>
  <c r="U10" i="59"/>
  <c r="U8" i="59"/>
  <c r="U12" i="59"/>
  <c r="W13" i="59"/>
  <c r="X13" i="59" s="1"/>
  <c r="O13" i="59"/>
  <c r="S6" i="59"/>
  <c r="T6" i="59" s="1"/>
  <c r="N6" i="59"/>
  <c r="V9" i="59"/>
  <c r="V14" i="58"/>
  <c r="U8" i="58"/>
  <c r="V6" i="58"/>
  <c r="W11" i="58"/>
  <c r="X11" i="58" s="1"/>
  <c r="O11" i="58"/>
  <c r="O7" i="58"/>
  <c r="W7" i="58"/>
  <c r="X7" i="58" s="1"/>
  <c r="V13" i="58"/>
  <c r="U10" i="58"/>
  <c r="R16" i="58"/>
  <c r="N16" i="58" s="1"/>
  <c r="U12" i="58"/>
  <c r="V15" i="58"/>
  <c r="W9" i="58"/>
  <c r="X9" i="58" s="1"/>
  <c r="O9" i="58"/>
  <c r="S8" i="57"/>
  <c r="T8" i="57" s="1"/>
  <c r="N8" i="57"/>
  <c r="W6" i="57"/>
  <c r="X6" i="57" s="1"/>
  <c r="O6" i="57"/>
  <c r="V15" i="57"/>
  <c r="V14" i="57"/>
  <c r="S12" i="57"/>
  <c r="T12" i="57" s="1"/>
  <c r="N12" i="57"/>
  <c r="V7" i="57"/>
  <c r="V13" i="57"/>
  <c r="V11" i="57"/>
  <c r="V9" i="57"/>
  <c r="R16" i="57"/>
  <c r="V10" i="57"/>
  <c r="V15" i="56"/>
  <c r="O9" i="56"/>
  <c r="W9" i="56"/>
  <c r="X9" i="56" s="1"/>
  <c r="R16" i="56"/>
  <c r="V8" i="56"/>
  <c r="V11" i="56"/>
  <c r="S12" i="56"/>
  <c r="T12" i="56" s="1"/>
  <c r="N12" i="56"/>
  <c r="V7" i="56"/>
  <c r="V10" i="56"/>
  <c r="S6" i="56"/>
  <c r="T6" i="56" s="1"/>
  <c r="N6" i="56"/>
  <c r="W14" i="56"/>
  <c r="X14" i="56" s="1"/>
  <c r="O14" i="56"/>
  <c r="O13" i="56"/>
  <c r="W13" i="56"/>
  <c r="X13" i="56" s="1"/>
  <c r="V12" i="55"/>
  <c r="V14" i="55"/>
  <c r="W13" i="55"/>
  <c r="X13" i="55" s="1"/>
  <c r="O13" i="55"/>
  <c r="W9" i="55"/>
  <c r="X9" i="55" s="1"/>
  <c r="O9" i="55"/>
  <c r="V10" i="55"/>
  <c r="V7" i="55"/>
  <c r="W11" i="55"/>
  <c r="X11" i="55" s="1"/>
  <c r="O11" i="55"/>
  <c r="S6" i="55"/>
  <c r="T6" i="55" s="1"/>
  <c r="N6" i="55"/>
  <c r="V15" i="55"/>
  <c r="S16" i="55"/>
  <c r="T16" i="55" s="1"/>
  <c r="N16" i="55"/>
  <c r="U8" i="55"/>
  <c r="R8" i="41"/>
  <c r="S8" i="41" s="1"/>
  <c r="T8" i="41" s="1"/>
  <c r="U8" i="41" s="1"/>
  <c r="R29" i="41"/>
  <c r="S29" i="41" s="1"/>
  <c r="T29" i="41" s="1"/>
  <c r="M38" i="41"/>
  <c r="R38" i="41" s="1"/>
  <c r="N38" i="41" s="1"/>
  <c r="M37" i="41"/>
  <c r="R37" i="41" s="1"/>
  <c r="N37" i="41" s="1"/>
  <c r="R7" i="41"/>
  <c r="N7" i="41" s="1"/>
  <c r="R20" i="41"/>
  <c r="S20" i="41" s="1"/>
  <c r="T20" i="41" s="1"/>
  <c r="U20" i="41" s="1"/>
  <c r="R21" i="41"/>
  <c r="S21" i="41" s="1"/>
  <c r="T21" i="41" s="1"/>
  <c r="M30" i="41"/>
  <c r="R30" i="41" s="1"/>
  <c r="M22" i="41"/>
  <c r="R22" i="41" s="1"/>
  <c r="R26" i="41"/>
  <c r="M27" i="41"/>
  <c r="R27" i="41" s="1"/>
  <c r="S27" i="41" s="1"/>
  <c r="T27" i="41" s="1"/>
  <c r="R19" i="41"/>
  <c r="S19" i="41" s="1"/>
  <c r="T19" i="41" s="1"/>
  <c r="U19" i="41" s="1"/>
  <c r="S35" i="41"/>
  <c r="T35" i="41" s="1"/>
  <c r="U35" i="41" s="1"/>
  <c r="R34" i="41"/>
  <c r="R15" i="41"/>
  <c r="N12" i="41"/>
  <c r="S12" i="41"/>
  <c r="T12" i="41" s="1"/>
  <c r="U12" i="41" s="1"/>
  <c r="S10" i="41"/>
  <c r="T10" i="41" s="1"/>
  <c r="U10" i="41" s="1"/>
  <c r="S14" i="41"/>
  <c r="T14" i="41" s="1"/>
  <c r="U14" i="41" s="1"/>
  <c r="N14" i="41"/>
  <c r="S13" i="41"/>
  <c r="T13" i="41" s="1"/>
  <c r="U13" i="41" s="1"/>
  <c r="N13" i="41"/>
  <c r="R11" i="41"/>
  <c r="R9" i="41"/>
  <c r="S7" i="41" l="1"/>
  <c r="T7" i="41" s="1"/>
  <c r="U7" i="41" s="1"/>
  <c r="N8" i="41"/>
  <c r="Q16" i="77"/>
  <c r="P16" i="77"/>
  <c r="Q16" i="75"/>
  <c r="P16" i="75"/>
  <c r="Q16" i="73"/>
  <c r="P16" i="73"/>
  <c r="Q16" i="71"/>
  <c r="P16" i="71"/>
  <c r="W7" i="59"/>
  <c r="X7" i="59" s="1"/>
  <c r="O7" i="59"/>
  <c r="V14" i="53"/>
  <c r="V10" i="53"/>
  <c r="V13" i="53"/>
  <c r="U15" i="53"/>
  <c r="V8" i="53"/>
  <c r="U11" i="53"/>
  <c r="U16" i="53"/>
  <c r="W12" i="53"/>
  <c r="X12" i="53" s="1"/>
  <c r="O12" i="53"/>
  <c r="U7" i="53"/>
  <c r="V9" i="53"/>
  <c r="W6" i="53"/>
  <c r="X6" i="53" s="1"/>
  <c r="O6" i="53"/>
  <c r="U16" i="62"/>
  <c r="V8" i="62"/>
  <c r="U6" i="62"/>
  <c r="O11" i="62"/>
  <c r="W11" i="62"/>
  <c r="X11" i="62" s="1"/>
  <c r="U7" i="62"/>
  <c r="V12" i="62"/>
  <c r="W13" i="62"/>
  <c r="X13" i="62" s="1"/>
  <c r="O13" i="62"/>
  <c r="W10" i="62"/>
  <c r="X10" i="62" s="1"/>
  <c r="O10" i="62"/>
  <c r="W14" i="62"/>
  <c r="X14" i="62" s="1"/>
  <c r="O14" i="62"/>
  <c r="O15" i="62"/>
  <c r="W15" i="62"/>
  <c r="X15" i="62" s="1"/>
  <c r="W9" i="62"/>
  <c r="X9" i="62" s="1"/>
  <c r="O9" i="62"/>
  <c r="Y13" i="70"/>
  <c r="Q13" i="70" s="1"/>
  <c r="P13" i="70"/>
  <c r="P8" i="70"/>
  <c r="Y8" i="70"/>
  <c r="Q8" i="70" s="1"/>
  <c r="U16" i="70"/>
  <c r="W14" i="70"/>
  <c r="X14" i="70" s="1"/>
  <c r="O14" i="70"/>
  <c r="Y7" i="70"/>
  <c r="Q7" i="70" s="1"/>
  <c r="P7" i="70"/>
  <c r="Y9" i="70"/>
  <c r="Q9" i="70" s="1"/>
  <c r="P9" i="70"/>
  <c r="U6" i="70"/>
  <c r="Y10" i="70"/>
  <c r="Q10" i="70" s="1"/>
  <c r="P10" i="70"/>
  <c r="P12" i="70"/>
  <c r="Y12" i="70"/>
  <c r="Q12" i="70" s="1"/>
  <c r="Y11" i="70"/>
  <c r="Q11" i="70" s="1"/>
  <c r="P11" i="70"/>
  <c r="W15" i="70"/>
  <c r="X15" i="70" s="1"/>
  <c r="O15" i="70"/>
  <c r="W7" i="69"/>
  <c r="X7" i="69" s="1"/>
  <c r="O7" i="69"/>
  <c r="W9" i="69"/>
  <c r="X9" i="69" s="1"/>
  <c r="O9" i="69"/>
  <c r="U12" i="69"/>
  <c r="U14" i="69"/>
  <c r="P11" i="69"/>
  <c r="Y11" i="69"/>
  <c r="Q11" i="69"/>
  <c r="W6" i="69"/>
  <c r="X6" i="69" s="1"/>
  <c r="O6" i="69"/>
  <c r="V15" i="69"/>
  <c r="N16" i="69"/>
  <c r="S16" i="69"/>
  <c r="T16" i="69" s="1"/>
  <c r="Y10" i="69"/>
  <c r="Q10" i="69" s="1"/>
  <c r="P10" i="69"/>
  <c r="W13" i="69"/>
  <c r="X13" i="69" s="1"/>
  <c r="O13" i="69"/>
  <c r="V8" i="69"/>
  <c r="O15" i="68"/>
  <c r="W15" i="68"/>
  <c r="X15" i="68" s="1"/>
  <c r="P9" i="68"/>
  <c r="Y9" i="68"/>
  <c r="Q9" i="68" s="1"/>
  <c r="W7" i="68"/>
  <c r="X7" i="68" s="1"/>
  <c r="O7" i="68"/>
  <c r="W16" i="68"/>
  <c r="X16" i="68" s="1"/>
  <c r="O16" i="68"/>
  <c r="V12" i="68"/>
  <c r="V8" i="68"/>
  <c r="P11" i="68"/>
  <c r="Y11" i="68"/>
  <c r="Q11" i="68" s="1"/>
  <c r="V10" i="68"/>
  <c r="U6" i="68"/>
  <c r="P13" i="68"/>
  <c r="Y13" i="68"/>
  <c r="Q13" i="68" s="1"/>
  <c r="V14" i="68"/>
  <c r="U16" i="61"/>
  <c r="V10" i="61"/>
  <c r="V8" i="61"/>
  <c r="O7" i="61"/>
  <c r="W7" i="61"/>
  <c r="X7" i="61" s="1"/>
  <c r="P9" i="61"/>
  <c r="Y9" i="61"/>
  <c r="Q9" i="61" s="1"/>
  <c r="V12" i="61"/>
  <c r="U6" i="61"/>
  <c r="W11" i="61"/>
  <c r="X11" i="61" s="1"/>
  <c r="O11" i="61"/>
  <c r="Y13" i="61"/>
  <c r="Q13" i="61" s="1"/>
  <c r="P13" i="61"/>
  <c r="V14" i="61"/>
  <c r="W15" i="61"/>
  <c r="X15" i="61" s="1"/>
  <c r="O15" i="61"/>
  <c r="V8" i="60"/>
  <c r="W16" i="60"/>
  <c r="X16" i="60" s="1"/>
  <c r="O16" i="60"/>
  <c r="Y13" i="60"/>
  <c r="P13" i="60"/>
  <c r="Q13" i="60"/>
  <c r="Y11" i="60"/>
  <c r="Q11" i="60" s="1"/>
  <c r="P11" i="60"/>
  <c r="W10" i="60"/>
  <c r="X10" i="60" s="1"/>
  <c r="O10" i="60"/>
  <c r="V14" i="60"/>
  <c r="U6" i="60"/>
  <c r="Y15" i="60"/>
  <c r="Q15" i="60" s="1"/>
  <c r="P15" i="60"/>
  <c r="V12" i="60"/>
  <c r="U6" i="59"/>
  <c r="V14" i="59"/>
  <c r="Y13" i="59"/>
  <c r="Q13" i="59" s="1"/>
  <c r="P13" i="59"/>
  <c r="W15" i="59"/>
  <c r="X15" i="59" s="1"/>
  <c r="O15" i="59"/>
  <c r="O9" i="59"/>
  <c r="W9" i="59"/>
  <c r="X9" i="59" s="1"/>
  <c r="V12" i="59"/>
  <c r="V10" i="59"/>
  <c r="V8" i="59"/>
  <c r="Y11" i="59"/>
  <c r="Q11" i="59" s="1"/>
  <c r="P11" i="59"/>
  <c r="U16" i="59"/>
  <c r="O6" i="58"/>
  <c r="W6" i="58"/>
  <c r="X6" i="58" s="1"/>
  <c r="P9" i="58"/>
  <c r="Y9" i="58"/>
  <c r="Q9" i="58" s="1"/>
  <c r="S16" i="58"/>
  <c r="T16" i="58" s="1"/>
  <c r="V12" i="58"/>
  <c r="O13" i="58"/>
  <c r="W13" i="58"/>
  <c r="X13" i="58" s="1"/>
  <c r="W14" i="58"/>
  <c r="X14" i="58" s="1"/>
  <c r="O14" i="58"/>
  <c r="P11" i="58"/>
  <c r="Y11" i="58"/>
  <c r="Q11" i="58" s="1"/>
  <c r="W15" i="58"/>
  <c r="X15" i="58" s="1"/>
  <c r="O15" i="58"/>
  <c r="P7" i="58"/>
  <c r="Y7" i="58"/>
  <c r="Q7" i="58" s="1"/>
  <c r="V10" i="58"/>
  <c r="O8" i="63"/>
  <c r="V8" i="58"/>
  <c r="S16" i="57"/>
  <c r="T16" i="57" s="1"/>
  <c r="N16" i="57"/>
  <c r="W15" i="57"/>
  <c r="X15" i="57" s="1"/>
  <c r="O15" i="57"/>
  <c r="W10" i="57"/>
  <c r="X10" i="57" s="1"/>
  <c r="O10" i="57"/>
  <c r="O9" i="57"/>
  <c r="W9" i="57"/>
  <c r="X9" i="57" s="1"/>
  <c r="U8" i="57"/>
  <c r="W7" i="57"/>
  <c r="X7" i="57" s="1"/>
  <c r="O7" i="57"/>
  <c r="W11" i="57"/>
  <c r="X11" i="57" s="1"/>
  <c r="O11" i="57"/>
  <c r="O13" i="57"/>
  <c r="W13" i="57"/>
  <c r="X13" i="57" s="1"/>
  <c r="U12" i="57"/>
  <c r="W14" i="57"/>
  <c r="X14" i="57" s="1"/>
  <c r="O14" i="57"/>
  <c r="Y6" i="57"/>
  <c r="Q6" i="57" s="1"/>
  <c r="P6" i="57"/>
  <c r="Q14" i="56"/>
  <c r="P14" i="56"/>
  <c r="Y14" i="56"/>
  <c r="U6" i="56"/>
  <c r="W10" i="56"/>
  <c r="X10" i="56" s="1"/>
  <c r="O10" i="56"/>
  <c r="W8" i="56"/>
  <c r="X8" i="56" s="1"/>
  <c r="O8" i="56"/>
  <c r="P9" i="56"/>
  <c r="Y9" i="56"/>
  <c r="Q9" i="56" s="1"/>
  <c r="N16" i="56"/>
  <c r="S16" i="56"/>
  <c r="T16" i="56" s="1"/>
  <c r="W15" i="56"/>
  <c r="X15" i="56" s="1"/>
  <c r="O15" i="56"/>
  <c r="Y13" i="56"/>
  <c r="Q13" i="56" s="1"/>
  <c r="P13" i="56"/>
  <c r="W7" i="56"/>
  <c r="X7" i="56" s="1"/>
  <c r="O7" i="56"/>
  <c r="U12" i="56"/>
  <c r="W11" i="56"/>
  <c r="X11" i="56" s="1"/>
  <c r="O11" i="56"/>
  <c r="P13" i="55"/>
  <c r="Q13" i="55"/>
  <c r="Y13" i="55"/>
  <c r="W7" i="55"/>
  <c r="X7" i="55" s="1"/>
  <c r="O7" i="55"/>
  <c r="P9" i="55"/>
  <c r="Y9" i="55"/>
  <c r="Q9" i="55" s="1"/>
  <c r="W12" i="55"/>
  <c r="X12" i="55" s="1"/>
  <c r="O12" i="55"/>
  <c r="O15" i="55"/>
  <c r="W15" i="55"/>
  <c r="X15" i="55" s="1"/>
  <c r="W10" i="55"/>
  <c r="X10" i="55" s="1"/>
  <c r="O10" i="55"/>
  <c r="U16" i="55"/>
  <c r="P11" i="55"/>
  <c r="Y11" i="55"/>
  <c r="Q11" i="55" s="1"/>
  <c r="V8" i="55"/>
  <c r="U6" i="55"/>
  <c r="W14" i="55"/>
  <c r="X14" i="55" s="1"/>
  <c r="O14" i="55"/>
  <c r="S38" i="41"/>
  <c r="T38" i="41" s="1"/>
  <c r="U38" i="41" s="1"/>
  <c r="V38" i="41" s="1"/>
  <c r="N29" i="41"/>
  <c r="S37" i="41"/>
  <c r="T37" i="41" s="1"/>
  <c r="U37" i="41" s="1"/>
  <c r="V37" i="41" s="1"/>
  <c r="W37" i="41" s="1"/>
  <c r="X37" i="41" s="1"/>
  <c r="S30" i="41"/>
  <c r="T30" i="41" s="1"/>
  <c r="U30" i="41" s="1"/>
  <c r="V30" i="41" s="1"/>
  <c r="N30" i="41"/>
  <c r="N19" i="41"/>
  <c r="U27" i="41"/>
  <c r="V27" i="41" s="1"/>
  <c r="N27" i="41"/>
  <c r="V35" i="41"/>
  <c r="N34" i="41"/>
  <c r="S34" i="41"/>
  <c r="T34" i="41" s="1"/>
  <c r="U29" i="41"/>
  <c r="N26" i="41"/>
  <c r="S26" i="41"/>
  <c r="T26" i="41" s="1"/>
  <c r="N20" i="41"/>
  <c r="N21" i="41"/>
  <c r="U21" i="41"/>
  <c r="V21" i="41" s="1"/>
  <c r="S22" i="41"/>
  <c r="T22" i="41" s="1"/>
  <c r="U22" i="41" s="1"/>
  <c r="V22" i="41" s="1"/>
  <c r="N22" i="41"/>
  <c r="V20" i="41"/>
  <c r="V19" i="41"/>
  <c r="S15" i="41"/>
  <c r="T15" i="41" s="1"/>
  <c r="U15" i="41" s="1"/>
  <c r="V15" i="41" s="1"/>
  <c r="W15" i="41" s="1"/>
  <c r="X15" i="41" s="1"/>
  <c r="N15" i="41"/>
  <c r="V14" i="41"/>
  <c r="V12" i="41"/>
  <c r="S11" i="41"/>
  <c r="T11" i="41" s="1"/>
  <c r="N11" i="41"/>
  <c r="V13" i="41"/>
  <c r="V10" i="41"/>
  <c r="V7" i="41"/>
  <c r="V8" i="41"/>
  <c r="S9" i="41"/>
  <c r="T9" i="41" s="1"/>
  <c r="N9" i="41"/>
  <c r="P7" i="59" l="1"/>
  <c r="Y7" i="59"/>
  <c r="Q7" i="59" s="1"/>
  <c r="V11" i="53"/>
  <c r="W13" i="53"/>
  <c r="X13" i="53" s="1"/>
  <c r="O13" i="53"/>
  <c r="V16" i="53"/>
  <c r="W8" i="53"/>
  <c r="X8" i="53" s="1"/>
  <c r="O8" i="53"/>
  <c r="Y12" i="53"/>
  <c r="Q12" i="53" s="1"/>
  <c r="P12" i="53"/>
  <c r="O14" i="53"/>
  <c r="W14" i="53"/>
  <c r="X14" i="53" s="1"/>
  <c r="P6" i="53"/>
  <c r="Y6" i="53"/>
  <c r="Q6" i="53" s="1"/>
  <c r="V7" i="53"/>
  <c r="O10" i="53"/>
  <c r="W10" i="53"/>
  <c r="X10" i="53" s="1"/>
  <c r="W9" i="53"/>
  <c r="X9" i="53" s="1"/>
  <c r="O9" i="53"/>
  <c r="V15" i="53"/>
  <c r="V16" i="62"/>
  <c r="Y9" i="62"/>
  <c r="Q9" i="62" s="1"/>
  <c r="P9" i="62"/>
  <c r="Y13" i="62"/>
  <c r="Q13" i="62" s="1"/>
  <c r="P13" i="62"/>
  <c r="Y14" i="62"/>
  <c r="Q14" i="62" s="1"/>
  <c r="P14" i="62"/>
  <c r="P10" i="62"/>
  <c r="Y10" i="62"/>
  <c r="Q10" i="62" s="1"/>
  <c r="W12" i="62"/>
  <c r="X12" i="62" s="1"/>
  <c r="O12" i="62"/>
  <c r="P11" i="62"/>
  <c r="Y11" i="62"/>
  <c r="Q11" i="62" s="1"/>
  <c r="V7" i="62"/>
  <c r="V6" i="62"/>
  <c r="Q15" i="62"/>
  <c r="Y15" i="62"/>
  <c r="P15" i="62"/>
  <c r="W8" i="62"/>
  <c r="X8" i="62" s="1"/>
  <c r="O8" i="62"/>
  <c r="P14" i="70"/>
  <c r="Y14" i="70"/>
  <c r="Q14" i="70" s="1"/>
  <c r="Y15" i="70"/>
  <c r="Q15" i="70" s="1"/>
  <c r="P15" i="70"/>
  <c r="V6" i="70"/>
  <c r="V16" i="70"/>
  <c r="V14" i="69"/>
  <c r="O14" i="63"/>
  <c r="W8" i="69"/>
  <c r="X8" i="69" s="1"/>
  <c r="O8" i="69"/>
  <c r="V12" i="69"/>
  <c r="Y9" i="69"/>
  <c r="Q9" i="69" s="1"/>
  <c r="P9" i="69"/>
  <c r="D14" i="63"/>
  <c r="R14" i="63"/>
  <c r="P7" i="69"/>
  <c r="Y7" i="69"/>
  <c r="Q7" i="69" s="1"/>
  <c r="Q13" i="69"/>
  <c r="Y13" i="69"/>
  <c r="P13" i="69"/>
  <c r="U16" i="69"/>
  <c r="W15" i="69"/>
  <c r="X15" i="69" s="1"/>
  <c r="O15" i="69"/>
  <c r="Y6" i="69"/>
  <c r="Q6" i="69" s="1"/>
  <c r="P6" i="69"/>
  <c r="K14" i="63"/>
  <c r="W14" i="68"/>
  <c r="X14" i="68" s="1"/>
  <c r="O14" i="68"/>
  <c r="E13" i="63"/>
  <c r="V6" i="68"/>
  <c r="P7" i="68"/>
  <c r="Y7" i="68"/>
  <c r="Q7" i="68" s="1"/>
  <c r="W8" i="68"/>
  <c r="X8" i="68" s="1"/>
  <c r="O8" i="68"/>
  <c r="W12" i="68"/>
  <c r="X12" i="68" s="1"/>
  <c r="O12" i="68"/>
  <c r="K13" i="63"/>
  <c r="W10" i="68"/>
  <c r="X10" i="68" s="1"/>
  <c r="O10" i="68"/>
  <c r="Q16" i="68"/>
  <c r="P16" i="68"/>
  <c r="Q13" i="63"/>
  <c r="P15" i="68"/>
  <c r="Y15" i="68"/>
  <c r="Q15" i="68" s="1"/>
  <c r="W10" i="61"/>
  <c r="X10" i="61" s="1"/>
  <c r="O10" i="61"/>
  <c r="V16" i="61"/>
  <c r="Y11" i="61"/>
  <c r="Q11" i="61" s="1"/>
  <c r="P11" i="61"/>
  <c r="W8" i="61"/>
  <c r="X8" i="61" s="1"/>
  <c r="O8" i="61"/>
  <c r="Y15" i="61"/>
  <c r="Q15" i="61" s="1"/>
  <c r="P15" i="61"/>
  <c r="W12" i="61"/>
  <c r="X12" i="61" s="1"/>
  <c r="O12" i="61"/>
  <c r="W14" i="61"/>
  <c r="X14" i="61" s="1"/>
  <c r="O14" i="61"/>
  <c r="V6" i="61"/>
  <c r="Q7" i="61"/>
  <c r="P7" i="61"/>
  <c r="Y7" i="61"/>
  <c r="P16" i="60"/>
  <c r="Q16" i="60"/>
  <c r="W14" i="60"/>
  <c r="X14" i="60" s="1"/>
  <c r="O14" i="60"/>
  <c r="W12" i="60"/>
  <c r="X12" i="60" s="1"/>
  <c r="O12" i="60"/>
  <c r="V6" i="60"/>
  <c r="Y10" i="60"/>
  <c r="Q10" i="60" s="1"/>
  <c r="P10" i="60"/>
  <c r="W8" i="60"/>
  <c r="X8" i="60" s="1"/>
  <c r="O8" i="60"/>
  <c r="W8" i="59"/>
  <c r="X8" i="59" s="1"/>
  <c r="O8" i="59"/>
  <c r="V16" i="59"/>
  <c r="W12" i="59"/>
  <c r="X12" i="59" s="1"/>
  <c r="O12" i="59"/>
  <c r="V6" i="59"/>
  <c r="W10" i="59"/>
  <c r="X10" i="59" s="1"/>
  <c r="O10" i="59"/>
  <c r="P15" i="59"/>
  <c r="Y15" i="59"/>
  <c r="Q15" i="59" s="1"/>
  <c r="Q9" i="59"/>
  <c r="Y9" i="59"/>
  <c r="P9" i="59"/>
  <c r="W14" i="59"/>
  <c r="X14" i="59" s="1"/>
  <c r="O14" i="59"/>
  <c r="W8" i="58"/>
  <c r="X8" i="58" s="1"/>
  <c r="O8" i="58"/>
  <c r="W10" i="58"/>
  <c r="X10" i="58" s="1"/>
  <c r="O10" i="58"/>
  <c r="Y13" i="58"/>
  <c r="Q13" i="58" s="1"/>
  <c r="P13" i="58"/>
  <c r="P14" i="58"/>
  <c r="Y14" i="58"/>
  <c r="Q14" i="58" s="1"/>
  <c r="U16" i="58"/>
  <c r="P6" i="58"/>
  <c r="Y6" i="58"/>
  <c r="Q6" i="58" s="1"/>
  <c r="P15" i="58"/>
  <c r="Y15" i="58"/>
  <c r="Q15" i="58" s="1"/>
  <c r="E8" i="63"/>
  <c r="W12" i="58"/>
  <c r="X12" i="58" s="1"/>
  <c r="O12" i="58"/>
  <c r="Y7" i="57"/>
  <c r="Q7" i="57" s="1"/>
  <c r="P7" i="57"/>
  <c r="P14" i="57"/>
  <c r="Y14" i="57"/>
  <c r="Q14" i="57" s="1"/>
  <c r="Y11" i="57"/>
  <c r="Q11" i="57" s="1"/>
  <c r="P11" i="57"/>
  <c r="V8" i="57"/>
  <c r="P10" i="57"/>
  <c r="Y10" i="57"/>
  <c r="Q10" i="57" s="1"/>
  <c r="P15" i="57"/>
  <c r="Y15" i="57"/>
  <c r="Q15" i="57" s="1"/>
  <c r="Y13" i="57"/>
  <c r="Q13" i="57" s="1"/>
  <c r="P13" i="57"/>
  <c r="V12" i="57"/>
  <c r="Y9" i="57"/>
  <c r="P9" i="57"/>
  <c r="Q9" i="57"/>
  <c r="U16" i="57"/>
  <c r="V6" i="56"/>
  <c r="V12" i="56"/>
  <c r="P15" i="56"/>
  <c r="Y15" i="56"/>
  <c r="Q15" i="56" s="1"/>
  <c r="P10" i="56"/>
  <c r="Y10" i="56"/>
  <c r="Q10" i="56" s="1"/>
  <c r="Q7" i="56"/>
  <c r="Y7" i="56"/>
  <c r="P7" i="56"/>
  <c r="U16" i="56"/>
  <c r="Y11" i="56"/>
  <c r="Q11" i="56" s="1"/>
  <c r="P11" i="56"/>
  <c r="Q8" i="56"/>
  <c r="Y8" i="56"/>
  <c r="P8" i="56"/>
  <c r="V16" i="55"/>
  <c r="Q15" i="55"/>
  <c r="Y15" i="55"/>
  <c r="P15" i="55"/>
  <c r="Y7" i="55"/>
  <c r="Q7" i="55"/>
  <c r="P7" i="55"/>
  <c r="V6" i="55"/>
  <c r="Y14" i="55"/>
  <c r="Q14" i="55" s="1"/>
  <c r="P14" i="55"/>
  <c r="W8" i="55"/>
  <c r="X8" i="55" s="1"/>
  <c r="O8" i="55"/>
  <c r="Y10" i="55"/>
  <c r="Q10" i="55"/>
  <c r="P10" i="55"/>
  <c r="P12" i="55"/>
  <c r="Y12" i="55"/>
  <c r="Q12" i="55" s="1"/>
  <c r="O37" i="41"/>
  <c r="F14" i="63"/>
  <c r="O13" i="63"/>
  <c r="P10" i="63"/>
  <c r="P37" i="41"/>
  <c r="Q37" i="41"/>
  <c r="U34" i="41"/>
  <c r="W35" i="41"/>
  <c r="X35" i="41" s="1"/>
  <c r="O35" i="41"/>
  <c r="O38" i="41"/>
  <c r="W38" i="41"/>
  <c r="X38" i="41" s="1"/>
  <c r="W27" i="41"/>
  <c r="X27" i="41" s="1"/>
  <c r="O27" i="41"/>
  <c r="U26" i="41"/>
  <c r="V29" i="41"/>
  <c r="O30" i="41"/>
  <c r="W30" i="41"/>
  <c r="X30" i="41" s="1"/>
  <c r="W22" i="41"/>
  <c r="X22" i="41" s="1"/>
  <c r="O22" i="41"/>
  <c r="W21" i="41"/>
  <c r="X21" i="41" s="1"/>
  <c r="O21" i="41"/>
  <c r="W20" i="41"/>
  <c r="X20" i="41" s="1"/>
  <c r="O20" i="41"/>
  <c r="W19" i="41"/>
  <c r="X19" i="41" s="1"/>
  <c r="O19" i="41"/>
  <c r="O15" i="41"/>
  <c r="Y15" i="41"/>
  <c r="Q15" i="41" s="1"/>
  <c r="P15" i="41"/>
  <c r="W14" i="41"/>
  <c r="X14" i="41" s="1"/>
  <c r="O14" i="41"/>
  <c r="U11" i="41"/>
  <c r="O10" i="41"/>
  <c r="W10" i="41"/>
  <c r="X10" i="41" s="1"/>
  <c r="W13" i="41"/>
  <c r="X13" i="41" s="1"/>
  <c r="O13" i="41"/>
  <c r="W12" i="41"/>
  <c r="X12" i="41" s="1"/>
  <c r="O12" i="41"/>
  <c r="U9" i="41"/>
  <c r="W7" i="41"/>
  <c r="X7" i="41" s="1"/>
  <c r="O7" i="41"/>
  <c r="W8" i="41"/>
  <c r="X8" i="41" s="1"/>
  <c r="O8" i="41"/>
  <c r="I13" i="63" l="1"/>
  <c r="AC37" i="41"/>
  <c r="Q4" i="63" s="1"/>
  <c r="P10" i="53"/>
  <c r="Y10" i="53"/>
  <c r="Q10" i="53" s="1"/>
  <c r="Y13" i="53"/>
  <c r="Q13" i="53" s="1"/>
  <c r="P13" i="53"/>
  <c r="Y9" i="53"/>
  <c r="Q9" i="53" s="1"/>
  <c r="P9" i="53"/>
  <c r="O7" i="53"/>
  <c r="W7" i="53"/>
  <c r="X7" i="53" s="1"/>
  <c r="O11" i="53"/>
  <c r="W11" i="53"/>
  <c r="X11" i="53" s="1"/>
  <c r="O15" i="53"/>
  <c r="W15" i="53"/>
  <c r="X15" i="53" s="1"/>
  <c r="Y14" i="53"/>
  <c r="Q14" i="53" s="1"/>
  <c r="P14" i="53"/>
  <c r="P8" i="53"/>
  <c r="Y8" i="53"/>
  <c r="Q8" i="53" s="1"/>
  <c r="W16" i="53"/>
  <c r="X16" i="53" s="1"/>
  <c r="O16" i="53"/>
  <c r="P11" i="63"/>
  <c r="W7" i="62"/>
  <c r="X7" i="62" s="1"/>
  <c r="O7" i="62"/>
  <c r="W6" i="62"/>
  <c r="X6" i="62" s="1"/>
  <c r="O6" i="62"/>
  <c r="W16" i="62"/>
  <c r="X16" i="62" s="1"/>
  <c r="O16" i="62"/>
  <c r="Y8" i="62"/>
  <c r="Q8" i="62" s="1"/>
  <c r="P8" i="62"/>
  <c r="P12" i="62"/>
  <c r="Y12" i="62"/>
  <c r="Q12" i="62" s="1"/>
  <c r="W16" i="70"/>
  <c r="X16" i="70" s="1"/>
  <c r="O16" i="70"/>
  <c r="W6" i="70"/>
  <c r="X6" i="70" s="1"/>
  <c r="O6" i="70"/>
  <c r="W12" i="69"/>
  <c r="X12" i="69" s="1"/>
  <c r="O12" i="69"/>
  <c r="Y15" i="69"/>
  <c r="Q15" i="69" s="1"/>
  <c r="P15" i="69"/>
  <c r="W14" i="69"/>
  <c r="X14" i="69" s="1"/>
  <c r="O14" i="69"/>
  <c r="V16" i="69"/>
  <c r="I14" i="63"/>
  <c r="Q8" i="69"/>
  <c r="Y8" i="69"/>
  <c r="P8" i="69"/>
  <c r="P12" i="68"/>
  <c r="Y12" i="68"/>
  <c r="Q12" i="68" s="1"/>
  <c r="Y10" i="68"/>
  <c r="Q10" i="68" s="1"/>
  <c r="P10" i="68"/>
  <c r="P8" i="68"/>
  <c r="Y8" i="68"/>
  <c r="Q8" i="68" s="1"/>
  <c r="O6" i="68"/>
  <c r="W6" i="68"/>
  <c r="X6" i="68" s="1"/>
  <c r="Y14" i="68"/>
  <c r="Q14" i="68" s="1"/>
  <c r="P14" i="68"/>
  <c r="W16" i="61"/>
  <c r="X16" i="61" s="1"/>
  <c r="O16" i="61"/>
  <c r="P14" i="61"/>
  <c r="Y14" i="61"/>
  <c r="Q14" i="61" s="1"/>
  <c r="Q8" i="61"/>
  <c r="P8" i="61"/>
  <c r="Y8" i="61"/>
  <c r="O6" i="61"/>
  <c r="W6" i="61"/>
  <c r="X6" i="61" s="1"/>
  <c r="P12" i="61"/>
  <c r="Y12" i="61"/>
  <c r="Q12" i="61" s="1"/>
  <c r="Y10" i="61"/>
  <c r="Q10" i="61" s="1"/>
  <c r="P10" i="61"/>
  <c r="D11" i="63"/>
  <c r="F11" i="63"/>
  <c r="I12" i="63"/>
  <c r="K12" i="63"/>
  <c r="K11" i="63"/>
  <c r="Y14" i="60"/>
  <c r="Q14" i="60" s="1"/>
  <c r="P14" i="60"/>
  <c r="P8" i="60"/>
  <c r="Y8" i="60"/>
  <c r="Q8" i="60" s="1"/>
  <c r="Q12" i="60"/>
  <c r="P12" i="60"/>
  <c r="Y12" i="60"/>
  <c r="W6" i="60"/>
  <c r="X6" i="60" s="1"/>
  <c r="O6" i="60"/>
  <c r="O6" i="59"/>
  <c r="W6" i="59"/>
  <c r="X6" i="59" s="1"/>
  <c r="W16" i="59"/>
  <c r="X16" i="59" s="1"/>
  <c r="O16" i="59"/>
  <c r="P8" i="59"/>
  <c r="Y8" i="59"/>
  <c r="Q8" i="59" s="1"/>
  <c r="Q14" i="59"/>
  <c r="Y14" i="59"/>
  <c r="P14" i="59"/>
  <c r="P10" i="59"/>
  <c r="Y10" i="59"/>
  <c r="Q10" i="59" s="1"/>
  <c r="P12" i="59"/>
  <c r="Y12" i="59"/>
  <c r="Q12" i="59" s="1"/>
  <c r="P12" i="58"/>
  <c r="Y12" i="58"/>
  <c r="Q12" i="58" s="1"/>
  <c r="P10" i="58"/>
  <c r="Y10" i="58"/>
  <c r="Q10" i="58" s="1"/>
  <c r="V16" i="58"/>
  <c r="Y8" i="58"/>
  <c r="Q8" i="58" s="1"/>
  <c r="P8" i="58"/>
  <c r="W8" i="57"/>
  <c r="X8" i="57" s="1"/>
  <c r="O8" i="57"/>
  <c r="V16" i="57"/>
  <c r="W12" i="57"/>
  <c r="X12" i="57" s="1"/>
  <c r="O12" i="57"/>
  <c r="O6" i="56"/>
  <c r="W6" i="56"/>
  <c r="X6" i="56" s="1"/>
  <c r="W12" i="56"/>
  <c r="X12" i="56" s="1"/>
  <c r="O12" i="56"/>
  <c r="V16" i="56"/>
  <c r="K6" i="63"/>
  <c r="O6" i="63"/>
  <c r="F6" i="63"/>
  <c r="O6" i="55"/>
  <c r="W6" i="55"/>
  <c r="X6" i="55" s="1"/>
  <c r="W16" i="55"/>
  <c r="X16" i="55" s="1"/>
  <c r="O16" i="55"/>
  <c r="Q5" i="63"/>
  <c r="R5" i="63"/>
  <c r="P8" i="55"/>
  <c r="Y8" i="55"/>
  <c r="Q8" i="55" s="1"/>
  <c r="E5" i="63"/>
  <c r="E14" i="63"/>
  <c r="L14" i="63"/>
  <c r="R13" i="63"/>
  <c r="L12" i="63"/>
  <c r="L9" i="63"/>
  <c r="F8" i="63"/>
  <c r="L7" i="63"/>
  <c r="D9" i="63"/>
  <c r="E9" i="63"/>
  <c r="I6" i="63"/>
  <c r="E12" i="63"/>
  <c r="E11" i="63"/>
  <c r="Q10" i="63"/>
  <c r="E10" i="63"/>
  <c r="K10" i="63"/>
  <c r="C10" i="63"/>
  <c r="I10" i="63"/>
  <c r="F10" i="63"/>
  <c r="O10" i="63"/>
  <c r="K9" i="63"/>
  <c r="L8" i="63"/>
  <c r="I8" i="63"/>
  <c r="O7" i="63"/>
  <c r="D7" i="63"/>
  <c r="E7" i="63"/>
  <c r="C7" i="63"/>
  <c r="K7" i="63"/>
  <c r="R7" i="63"/>
  <c r="C6" i="63"/>
  <c r="R6" i="63"/>
  <c r="O5" i="63"/>
  <c r="K5" i="63"/>
  <c r="P38" i="41"/>
  <c r="AC38" i="41" s="1"/>
  <c r="Q38" i="41"/>
  <c r="V34" i="41"/>
  <c r="Q35" i="41"/>
  <c r="P35" i="41"/>
  <c r="AC35" i="41" s="1"/>
  <c r="Q27" i="41"/>
  <c r="P27" i="41"/>
  <c r="AC27" i="41" s="1"/>
  <c r="P30" i="41"/>
  <c r="AC30" i="41" s="1"/>
  <c r="Q30" i="41"/>
  <c r="V26" i="41"/>
  <c r="W29" i="41"/>
  <c r="X29" i="41" s="1"/>
  <c r="O29" i="41"/>
  <c r="Q22" i="41"/>
  <c r="P22" i="41"/>
  <c r="AC22" i="41" s="1"/>
  <c r="Q21" i="41"/>
  <c r="P21" i="41"/>
  <c r="AC21" i="41" s="1"/>
  <c r="Q20" i="41"/>
  <c r="P20" i="41"/>
  <c r="AC20" i="41" s="1"/>
  <c r="Q19" i="41"/>
  <c r="P19" i="41"/>
  <c r="AC19" i="41" s="1"/>
  <c r="Y14" i="41"/>
  <c r="Q14" i="41" s="1"/>
  <c r="P14" i="41"/>
  <c r="Y10" i="41"/>
  <c r="Q10" i="41" s="1"/>
  <c r="P10" i="41"/>
  <c r="Y12" i="41"/>
  <c r="Q12" i="41" s="1"/>
  <c r="P12" i="41"/>
  <c r="V11" i="41"/>
  <c r="Y13" i="41"/>
  <c r="Q13" i="41" s="1"/>
  <c r="P13" i="41"/>
  <c r="Y7" i="41"/>
  <c r="Q7" i="41" s="1"/>
  <c r="P7" i="41"/>
  <c r="V9" i="41"/>
  <c r="Y8" i="41"/>
  <c r="Q8" i="41" s="1"/>
  <c r="P8" i="41"/>
  <c r="O11" i="63" l="1"/>
  <c r="P7" i="53"/>
  <c r="Y7" i="53"/>
  <c r="Q7" i="53" s="1"/>
  <c r="P11" i="53"/>
  <c r="Y11" i="53"/>
  <c r="Q11" i="53" s="1"/>
  <c r="Q15" i="53"/>
  <c r="Y15" i="53"/>
  <c r="P15" i="53"/>
  <c r="Q16" i="53"/>
  <c r="P16" i="53"/>
  <c r="Q16" i="62"/>
  <c r="P16" i="62"/>
  <c r="P6" i="62"/>
  <c r="Y6" i="62"/>
  <c r="Q6" i="62" s="1"/>
  <c r="P7" i="62"/>
  <c r="Y7" i="62"/>
  <c r="Q7" i="62" s="1"/>
  <c r="Q16" i="70"/>
  <c r="P16" i="70"/>
  <c r="P6" i="70"/>
  <c r="Y6" i="70"/>
  <c r="Q6" i="70" s="1"/>
  <c r="P14" i="69"/>
  <c r="Y14" i="69"/>
  <c r="Q14" i="69" s="1"/>
  <c r="W16" i="69"/>
  <c r="X16" i="69" s="1"/>
  <c r="O16" i="69"/>
  <c r="Q14" i="63"/>
  <c r="Y12" i="69"/>
  <c r="Q12" i="69" s="1"/>
  <c r="P12" i="69"/>
  <c r="C13" i="63"/>
  <c r="P6" i="68"/>
  <c r="Y6" i="68"/>
  <c r="Q6" i="68" s="1"/>
  <c r="Q12" i="63"/>
  <c r="P6" i="61"/>
  <c r="Y6" i="61"/>
  <c r="Q6" i="61" s="1"/>
  <c r="Q16" i="61"/>
  <c r="P16" i="61"/>
  <c r="D12" i="63"/>
  <c r="O12" i="63"/>
  <c r="P6" i="60"/>
  <c r="Y6" i="60"/>
  <c r="Q6" i="60" s="1"/>
  <c r="Q16" i="59"/>
  <c r="P16" i="59"/>
  <c r="P6" i="59"/>
  <c r="Y6" i="59"/>
  <c r="Q6" i="59" s="1"/>
  <c r="W16" i="58"/>
  <c r="X16" i="58" s="1"/>
  <c r="O16" i="58"/>
  <c r="Q12" i="57"/>
  <c r="Y12" i="57"/>
  <c r="P12" i="57"/>
  <c r="O16" i="57"/>
  <c r="W16" i="57"/>
  <c r="X16" i="57" s="1"/>
  <c r="P8" i="57"/>
  <c r="Y8" i="57"/>
  <c r="Q8" i="57" s="1"/>
  <c r="Q7" i="63"/>
  <c r="P12" i="56"/>
  <c r="Y12" i="56"/>
  <c r="Q12" i="56" s="1"/>
  <c r="W16" i="56"/>
  <c r="X16" i="56" s="1"/>
  <c r="O16" i="56"/>
  <c r="Y6" i="56"/>
  <c r="Q6" i="56" s="1"/>
  <c r="P6" i="56"/>
  <c r="P6" i="55"/>
  <c r="Y6" i="55"/>
  <c r="Q6" i="55" s="1"/>
  <c r="Q16" i="55"/>
  <c r="P16" i="55"/>
  <c r="C5" i="63"/>
  <c r="P8" i="63"/>
  <c r="P7" i="63"/>
  <c r="P6" i="63"/>
  <c r="J5" i="63"/>
  <c r="F13" i="63"/>
  <c r="F12" i="63"/>
  <c r="R12" i="63"/>
  <c r="R9" i="63"/>
  <c r="B15" i="63"/>
  <c r="J13" i="63"/>
  <c r="B13" i="63"/>
  <c r="P13" i="63"/>
  <c r="P14" i="63"/>
  <c r="J14" i="63"/>
  <c r="L13" i="63"/>
  <c r="P12" i="63"/>
  <c r="N12" i="63"/>
  <c r="L11" i="63"/>
  <c r="L10" i="63"/>
  <c r="D10" i="63"/>
  <c r="I9" i="63"/>
  <c r="M9" i="63"/>
  <c r="D8" i="63"/>
  <c r="I7" i="63"/>
  <c r="B6" i="63"/>
  <c r="L6" i="63"/>
  <c r="H6" i="63"/>
  <c r="D6" i="63"/>
  <c r="J9" i="63"/>
  <c r="C12" i="63"/>
  <c r="R4" i="63"/>
  <c r="F4" i="63"/>
  <c r="L4" i="63"/>
  <c r="D4" i="63"/>
  <c r="I4" i="63"/>
  <c r="C4" i="63"/>
  <c r="E4" i="63"/>
  <c r="O4" i="63"/>
  <c r="J12" i="63"/>
  <c r="Q11" i="63"/>
  <c r="J11" i="63"/>
  <c r="R11" i="63"/>
  <c r="R10" i="63"/>
  <c r="Q9" i="63"/>
  <c r="F9" i="63"/>
  <c r="K8" i="63"/>
  <c r="Q8" i="63"/>
  <c r="J8" i="63"/>
  <c r="J7" i="63"/>
  <c r="Q6" i="63"/>
  <c r="E6" i="63"/>
  <c r="W34" i="41"/>
  <c r="X34" i="41" s="1"/>
  <c r="O34" i="41"/>
  <c r="Q29" i="41"/>
  <c r="P29" i="41"/>
  <c r="AC29" i="41" s="1"/>
  <c r="W26" i="41"/>
  <c r="X26" i="41" s="1"/>
  <c r="O26" i="41"/>
  <c r="W11" i="41"/>
  <c r="X11" i="41" s="1"/>
  <c r="O11" i="41"/>
  <c r="W9" i="41"/>
  <c r="X9" i="41" s="1"/>
  <c r="O9" i="41"/>
  <c r="M11" i="63" l="1"/>
  <c r="I11" i="63"/>
  <c r="C14" i="63"/>
  <c r="S14" i="63"/>
  <c r="Q16" i="69"/>
  <c r="P16" i="69"/>
  <c r="C8" i="63"/>
  <c r="G8" i="63"/>
  <c r="Q16" i="58"/>
  <c r="P16" i="58"/>
  <c r="Q16" i="57"/>
  <c r="P16" i="57"/>
  <c r="Q16" i="56"/>
  <c r="P16" i="56"/>
  <c r="H12" i="63"/>
  <c r="N10" i="63"/>
  <c r="M14" i="63"/>
  <c r="H14" i="63"/>
  <c r="G14" i="63"/>
  <c r="B14" i="63"/>
  <c r="N14" i="63"/>
  <c r="M13" i="63"/>
  <c r="H13" i="63"/>
  <c r="S13" i="63"/>
  <c r="N13" i="63"/>
  <c r="D13" i="63"/>
  <c r="G13" i="63"/>
  <c r="S12" i="63"/>
  <c r="G12" i="63"/>
  <c r="B12" i="63"/>
  <c r="S11" i="63"/>
  <c r="N11" i="63"/>
  <c r="H11" i="63"/>
  <c r="B11" i="63"/>
  <c r="M10" i="63"/>
  <c r="H10" i="63"/>
  <c r="G10" i="63"/>
  <c r="B10" i="63"/>
  <c r="B9" i="63"/>
  <c r="B8" i="63"/>
  <c r="H8" i="63"/>
  <c r="H7" i="63"/>
  <c r="S7" i="63"/>
  <c r="N7" i="63"/>
  <c r="G7" i="63"/>
  <c r="B7" i="63"/>
  <c r="N6" i="63"/>
  <c r="G6" i="63"/>
  <c r="M6" i="63"/>
  <c r="D5" i="63"/>
  <c r="N5" i="63"/>
  <c r="P9" i="63"/>
  <c r="M12" i="63"/>
  <c r="G11" i="63"/>
  <c r="C11" i="63"/>
  <c r="J10" i="63"/>
  <c r="S10" i="63"/>
  <c r="R8" i="63"/>
  <c r="R24" i="63" s="1"/>
  <c r="W18" i="40" s="1"/>
  <c r="M8" i="63"/>
  <c r="F7" i="63"/>
  <c r="M7" i="63"/>
  <c r="E24" i="63"/>
  <c r="M16" i="40" s="1"/>
  <c r="J6" i="63"/>
  <c r="S6" i="63"/>
  <c r="F5" i="63"/>
  <c r="H5" i="63"/>
  <c r="K4" i="63"/>
  <c r="K24" i="63" s="1"/>
  <c r="C19" i="40" s="1"/>
  <c r="Q24" i="63"/>
  <c r="W17" i="40" s="1"/>
  <c r="Q34" i="41"/>
  <c r="P34" i="41"/>
  <c r="AC34" i="41" s="1"/>
  <c r="Q26" i="41"/>
  <c r="P26" i="41"/>
  <c r="AC26" i="41" s="1"/>
  <c r="P11" i="41"/>
  <c r="Y11" i="41"/>
  <c r="Q11" i="41" s="1"/>
  <c r="Y9" i="41"/>
  <c r="Q9" i="41" s="1"/>
  <c r="P9" i="41"/>
  <c r="D24" i="63" l="1"/>
  <c r="M15" i="40" s="1"/>
  <c r="N9" i="63"/>
  <c r="G9" i="63"/>
  <c r="C9" i="63"/>
  <c r="C24" i="63" s="1"/>
  <c r="M14" i="40" s="1"/>
  <c r="O9" i="63"/>
  <c r="O24" i="63" s="1"/>
  <c r="W15" i="40" s="1"/>
  <c r="S9" i="63"/>
  <c r="H9" i="63"/>
  <c r="S8" i="63"/>
  <c r="N8" i="63"/>
  <c r="F24" i="63"/>
  <c r="M17" i="40" s="1"/>
  <c r="M5" i="63"/>
  <c r="G5" i="63"/>
  <c r="B5" i="63"/>
  <c r="I5" i="63"/>
  <c r="I24" i="63" s="1"/>
  <c r="C17" i="40" s="1"/>
  <c r="P5" i="63"/>
  <c r="S5" i="63"/>
  <c r="L5" i="63"/>
  <c r="L24" i="63" s="1"/>
  <c r="C20" i="40" s="1"/>
  <c r="N4" i="63"/>
  <c r="H4" i="63"/>
  <c r="H24" i="63" l="1"/>
  <c r="C16" i="40" s="1"/>
  <c r="N24" i="63"/>
  <c r="W14" i="40" s="1"/>
  <c r="R6" i="41"/>
  <c r="N6" i="41" s="1"/>
  <c r="M16" i="41"/>
  <c r="S6" i="41" l="1"/>
  <c r="T6" i="41" s="1"/>
  <c r="U6" i="41" s="1"/>
  <c r="R28" i="41"/>
  <c r="M39" i="41"/>
  <c r="R36" i="41"/>
  <c r="M31" i="41"/>
  <c r="R18" i="41"/>
  <c r="M23" i="41"/>
  <c r="R16" i="41"/>
  <c r="R31" i="41" l="1"/>
  <c r="S36" i="41"/>
  <c r="T36" i="41" s="1"/>
  <c r="N36" i="41"/>
  <c r="R23" i="41"/>
  <c r="V6" i="41"/>
  <c r="N16" i="41"/>
  <c r="S16" i="41"/>
  <c r="T16" i="41" s="1"/>
  <c r="R39" i="41"/>
  <c r="S18" i="41"/>
  <c r="T18" i="41" s="1"/>
  <c r="N18" i="41"/>
  <c r="S28" i="41"/>
  <c r="T28" i="41" s="1"/>
  <c r="N28" i="41"/>
  <c r="W6" i="41" l="1"/>
  <c r="X6" i="41" s="1"/>
  <c r="O6" i="41"/>
  <c r="U36" i="41"/>
  <c r="U28" i="41"/>
  <c r="U16" i="41"/>
  <c r="S23" i="41"/>
  <c r="T23" i="41" s="1"/>
  <c r="N23" i="41"/>
  <c r="N31" i="41"/>
  <c r="S31" i="41"/>
  <c r="T31" i="41" s="1"/>
  <c r="U18" i="41"/>
  <c r="N39" i="41"/>
  <c r="S39" i="41"/>
  <c r="T39" i="41" s="1"/>
  <c r="U31" i="41" l="1"/>
  <c r="V36" i="41"/>
  <c r="U39" i="41"/>
  <c r="V28" i="41"/>
  <c r="V16" i="41"/>
  <c r="O16" i="41" s="1"/>
  <c r="V18" i="41"/>
  <c r="U23" i="41"/>
  <c r="Y6" i="41"/>
  <c r="Q6" i="41" s="1"/>
  <c r="P6" i="41"/>
  <c r="O18" i="41" l="1"/>
  <c r="W18" i="41"/>
  <c r="X18" i="41" s="1"/>
  <c r="W28" i="41"/>
  <c r="X28" i="41" s="1"/>
  <c r="O28" i="41"/>
  <c r="V23" i="41"/>
  <c r="V39" i="41"/>
  <c r="V31" i="41"/>
  <c r="W36" i="41"/>
  <c r="X36" i="41" s="1"/>
  <c r="O36" i="41"/>
  <c r="W16" i="41"/>
  <c r="X16" i="41" s="1"/>
  <c r="Q36" i="41" l="1"/>
  <c r="P36" i="41"/>
  <c r="AC36" i="41" s="1"/>
  <c r="Q28" i="41"/>
  <c r="P28" i="41"/>
  <c r="AC28" i="41" s="1"/>
  <c r="W39" i="41"/>
  <c r="X39" i="41" s="1"/>
  <c r="O39" i="41"/>
  <c r="O31" i="41"/>
  <c r="W31" i="41"/>
  <c r="X31" i="41" s="1"/>
  <c r="Q18" i="41"/>
  <c r="P18" i="41"/>
  <c r="Q16" i="41"/>
  <c r="P16" i="41"/>
  <c r="O23" i="41"/>
  <c r="W23" i="41"/>
  <c r="X23" i="41" s="1"/>
  <c r="AC18" i="41" l="1"/>
  <c r="AC31" i="41"/>
  <c r="M4" i="63" s="1"/>
  <c r="M24" i="63" s="1"/>
  <c r="M26" i="63" s="1"/>
  <c r="J4" i="63"/>
  <c r="J24" i="63" s="1"/>
  <c r="C18" i="40" s="1"/>
  <c r="C21" i="40" s="1"/>
  <c r="C23" i="40" s="1"/>
  <c r="Q39" i="41"/>
  <c r="P39" i="41"/>
  <c r="Q23" i="41"/>
  <c r="P23" i="41"/>
  <c r="P4" i="63"/>
  <c r="P24" i="63" s="1"/>
  <c r="W16" i="40" s="1"/>
  <c r="W19" i="40" s="1"/>
  <c r="W21" i="40" s="1"/>
  <c r="AC39" i="41"/>
  <c r="S4" i="63" s="1"/>
  <c r="S24" i="63" s="1"/>
  <c r="S26" i="63" s="1"/>
  <c r="Q31" i="41"/>
  <c r="P31" i="41"/>
  <c r="AC23" i="41" l="1"/>
  <c r="G4" i="63" s="1"/>
  <c r="G24" i="63" s="1"/>
  <c r="G26" i="63" s="1"/>
  <c r="B20" i="63"/>
  <c r="B4" i="63"/>
  <c r="E21" i="40"/>
  <c r="Y19" i="40"/>
  <c r="B24" i="63" l="1"/>
  <c r="M13" i="40" s="1"/>
  <c r="M18" i="40" s="1"/>
  <c r="M20" i="40" s="1"/>
  <c r="O18" i="4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" authorId="0" shapeId="0" xr:uid="{8A25B404-3CD2-4097-B0EC-B20B41C4BFEC}">
      <text>
        <r>
          <rPr>
            <b/>
            <sz val="10"/>
            <color indexed="81"/>
            <rFont val="Tahoma"/>
            <family val="2"/>
          </rPr>
          <t>Scegliere "SI" se partecipa anche come Assistente Amministrativo</t>
        </r>
      </text>
    </comment>
    <comment ref="P1" authorId="0" shapeId="0" xr:uid="{CB0834AF-5CF1-4EDC-BFC6-8ECE15F15D39}">
      <text>
        <r>
          <rPr>
            <b/>
            <sz val="10"/>
            <color indexed="81"/>
            <rFont val="Tahoma"/>
            <family val="2"/>
          </rPr>
          <t>Scegliere "SI" se partecipa anche come Collaboratore Scolastico</t>
        </r>
      </text>
    </comment>
    <comment ref="Z1" authorId="0" shapeId="0" xr:uid="{10B5AF10-5ABE-4CC1-B913-75728FF23C3C}">
      <text>
        <r>
          <rPr>
            <b/>
            <sz val="11"/>
            <color indexed="81"/>
            <rFont val="Tahoma"/>
            <family val="2"/>
          </rPr>
          <t>Sceglieri "SI" se partecipa anche come Assistente Tecnico</t>
        </r>
      </text>
    </comment>
    <comment ref="P3" authorId="0" shapeId="0" xr:uid="{F8C10D6F-B517-470F-A33C-0374FC37C06F}">
      <text>
        <r>
          <rPr>
            <b/>
            <sz val="11"/>
            <color indexed="81"/>
            <rFont val="Tahoma"/>
            <family val="2"/>
          </rPr>
          <t>Inserisci il voto del diploma</t>
        </r>
      </text>
    </comment>
    <comment ref="Q3" authorId="0" shapeId="0" xr:uid="{BAFDB236-9A2F-4CD7-892E-76D1BDE89110}">
      <text>
        <r>
          <rPr>
            <b/>
            <sz val="11"/>
            <color indexed="81"/>
            <rFont val="Tahoma"/>
            <family val="2"/>
          </rPr>
          <t>Su quale base? 60? 100? Altro?</t>
        </r>
      </text>
    </comment>
    <comment ref="Z3" authorId="0" shapeId="0" xr:uid="{39686221-60BF-40FF-826B-70DA5CC849E9}">
      <text>
        <r>
          <rPr>
            <b/>
            <sz val="11"/>
            <color indexed="81"/>
            <rFont val="Tahoma"/>
            <family val="2"/>
          </rPr>
          <t>Inserisci il voto del diploma</t>
        </r>
      </text>
    </comment>
    <comment ref="AA3" authorId="0" shapeId="0" xr:uid="{0055439F-C71F-4F05-9CEB-F9664262FFEE}">
      <text>
        <r>
          <rPr>
            <b/>
            <sz val="11"/>
            <color indexed="81"/>
            <rFont val="Tahoma"/>
            <family val="2"/>
          </rPr>
          <t>su quale base? 60? 100? Altro?</t>
        </r>
      </text>
    </comment>
    <comment ref="F4" authorId="0" shapeId="0" xr:uid="{4BFAE138-2614-4FD2-9DF6-B63CBF6DACD5}">
      <text>
        <r>
          <rPr>
            <b/>
            <sz val="12"/>
            <color indexed="81"/>
            <rFont val="Tahoma"/>
            <family val="2"/>
          </rPr>
          <t xml:space="preserve">
inserisci voto di maturità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F2A3FB33-3D07-436F-ABD0-9DA2F94D2AC3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Su quale base? 60? 100? Altro?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 shapeId="0" xr:uid="{6F61BA08-F240-49FC-9A8F-0BD22824D1F9}">
      <text>
        <r>
          <rPr>
            <b/>
            <sz val="11"/>
            <color indexed="81"/>
            <rFont val="Tahoma"/>
            <family val="2"/>
          </rPr>
          <t>Si valuta un solo Titolo</t>
        </r>
      </text>
    </comment>
    <comment ref="Z4" authorId="0" shapeId="0" xr:uid="{402A365D-477B-4045-9554-B65BC8765577}">
      <text>
        <r>
          <rPr>
            <b/>
            <sz val="11"/>
            <color indexed="81"/>
            <rFont val="Tahoma"/>
            <family val="2"/>
          </rPr>
          <t xml:space="preserve">Si valuta un solo Titolo </t>
        </r>
      </text>
    </comment>
    <comment ref="F5" authorId="0" shapeId="0" xr:uid="{B884F84A-1D34-484F-865E-DCE2D60FF191}">
      <text>
        <r>
          <rPr>
            <b/>
            <sz val="11"/>
            <color indexed="81"/>
            <rFont val="Tahoma"/>
            <family val="2"/>
          </rPr>
          <t xml:space="preserve">Si valuta 1 solo Titolo
</t>
        </r>
      </text>
    </comment>
    <comment ref="Z5" authorId="0" shapeId="0" xr:uid="{9DFE07A7-5C59-4876-8389-EB68A357C687}">
      <text>
        <r>
          <rPr>
            <b/>
            <sz val="11"/>
            <color indexed="81"/>
            <rFont val="Tahoma"/>
            <family val="2"/>
          </rPr>
          <t>Si valuta  un solo Titolo</t>
        </r>
      </text>
    </comment>
    <comment ref="F6" authorId="0" shapeId="0" xr:uid="{6B102671-114B-4AA0-BF41-515554818646}">
      <text>
        <r>
          <rPr>
            <b/>
            <sz val="11"/>
            <color indexed="81"/>
            <rFont val="Tahoma"/>
            <family val="2"/>
          </rPr>
          <t>Si valuta 1 solo Titolo</t>
        </r>
      </text>
    </comment>
    <comment ref="F7" authorId="0" shapeId="0" xr:uid="{0C1CE7CB-857C-42CF-ABBA-0183356F395B}">
      <text>
        <r>
          <rPr>
            <b/>
            <sz val="11"/>
            <color indexed="81"/>
            <rFont val="Tahoma"/>
            <family val="2"/>
          </rPr>
          <t>Si valuta 1 solo Titolo</t>
        </r>
      </text>
    </comment>
    <comment ref="F8" authorId="0" shapeId="0" xr:uid="{185D2179-62EE-4A30-B5A3-4A4130A462D3}">
      <text>
        <r>
          <rPr>
            <b/>
            <sz val="11"/>
            <color indexed="81"/>
            <rFont val="Tahoma"/>
            <family val="2"/>
          </rPr>
          <t>Si valuta 1 solo Titolo</t>
        </r>
      </text>
    </comment>
    <comment ref="M19" authorId="0" shapeId="0" xr:uid="{6E619362-BAFD-4CE2-B9E7-11D96ACF85D9}">
      <text>
        <r>
          <rPr>
            <b/>
            <sz val="11"/>
            <color indexed="81"/>
            <rFont val="Tahoma"/>
            <family val="2"/>
          </rPr>
          <t>fare attenzione a non inserire Punti per Titoli già valutati !</t>
        </r>
      </text>
    </comment>
    <comment ref="W20" authorId="0" shapeId="0" xr:uid="{7AD4DF3F-74BF-4A8D-9315-3C6747FB4A29}">
      <text>
        <r>
          <rPr>
            <b/>
            <sz val="11"/>
            <color indexed="81"/>
            <rFont val="Tahoma"/>
            <family val="2"/>
          </rPr>
          <t>Fare attenzione a non inserire Punti per Titoli già valutati !</t>
        </r>
      </text>
    </comment>
    <comment ref="C22" authorId="0" shapeId="0" xr:uid="{7AEE892D-C5E0-4172-BB7E-CBB2964FA0B7}">
      <text>
        <r>
          <rPr>
            <b/>
            <sz val="10"/>
            <color indexed="81"/>
            <rFont val="Tahoma"/>
            <family val="2"/>
          </rPr>
          <t>fare attenzione a non iserire Titoli già valutati</t>
        </r>
      </text>
    </comment>
  </commentList>
</comments>
</file>

<file path=xl/sharedStrings.xml><?xml version="1.0" encoding="utf-8"?>
<sst xmlns="http://schemas.openxmlformats.org/spreadsheetml/2006/main" count="2139" uniqueCount="190">
  <si>
    <t>A.1</t>
  </si>
  <si>
    <t>n. titoli</t>
  </si>
  <si>
    <t xml:space="preserve">TOTALE PUNTEGGIO VALIDATO   </t>
  </si>
  <si>
    <t>B.9</t>
  </si>
  <si>
    <t xml:space="preserve">Totale punteggi Titoli di Servizio - TITOLO "C"  </t>
  </si>
  <si>
    <t>al</t>
  </si>
  <si>
    <t>Totale giorni</t>
  </si>
  <si>
    <t>Versione</t>
  </si>
  <si>
    <t>7.1</t>
  </si>
  <si>
    <t>7.2</t>
  </si>
  <si>
    <t>8.b</t>
  </si>
  <si>
    <t>8.a</t>
  </si>
  <si>
    <t>voto</t>
  </si>
  <si>
    <t>COLLABORATORE     SCOLASTICO</t>
  </si>
  <si>
    <t>A.2</t>
  </si>
  <si>
    <t>A.3.a</t>
  </si>
  <si>
    <t>A.3.b</t>
  </si>
  <si>
    <t>A.3.c</t>
  </si>
  <si>
    <t>A.3.d</t>
  </si>
  <si>
    <t>A.3.e</t>
  </si>
  <si>
    <t>Qualifiche ottenute per corsi socio-assistenziali e socio-sanitari rilasciati dalle Regioni</t>
  </si>
  <si>
    <t>Tipo</t>
  </si>
  <si>
    <r>
      <t>Cert.ni Inform.</t>
    </r>
    <r>
      <rPr>
        <b/>
        <sz val="10"/>
        <rFont val="Garamond"/>
        <family val="1"/>
      </rPr>
      <t xml:space="preserve"> MICROSOFT</t>
    </r>
    <r>
      <rPr>
        <sz val="10"/>
        <rFont val="Garamond"/>
        <family val="1"/>
      </rPr>
      <t xml:space="preserve"> (MCAD/MCSD/MCDBA/EUCIP/IC3/MOUS/CISCO/PEKIT/EIPASS</t>
    </r>
  </si>
  <si>
    <r>
      <t xml:space="preserve">Cert.ni Inf.che </t>
    </r>
    <r>
      <rPr>
        <b/>
        <sz val="10"/>
        <rFont val="Garamond"/>
        <family val="1"/>
      </rPr>
      <t>EIRSAF</t>
    </r>
    <r>
      <rPr>
        <sz val="10"/>
        <rFont val="Garamond"/>
        <family val="1"/>
      </rPr>
      <t xml:space="preserve"> (FULL/FOUR/GREEN)</t>
    </r>
  </si>
  <si>
    <r>
      <t xml:space="preserve">Cert.ni Inf.che </t>
    </r>
    <r>
      <rPr>
        <b/>
        <sz val="10"/>
        <rFont val="Garamond"/>
        <family val="1"/>
      </rPr>
      <t>Mediaform E.Q.I.A</t>
    </r>
    <r>
      <rPr>
        <sz val="10"/>
        <rFont val="Garamond"/>
        <family val="1"/>
      </rPr>
      <t>.(IIQ7MOD / IIQ7MODSK / IIQ4MODADV)</t>
    </r>
  </si>
  <si>
    <r>
      <t>Cert.ni Inf.che</t>
    </r>
    <r>
      <rPr>
        <b/>
        <sz val="10"/>
        <rFont val="Garamond"/>
        <family val="1"/>
      </rPr>
      <t xml:space="preserve"> IDCERT</t>
    </r>
    <r>
      <rPr>
        <sz val="10"/>
        <rFont val="Garamond"/>
        <family val="1"/>
      </rPr>
      <t xml:space="preserve"> (DIGICOMP /DIGIADV)</t>
    </r>
  </si>
  <si>
    <t>4.1</t>
  </si>
  <si>
    <t>4.2</t>
  </si>
  <si>
    <t>5.a</t>
  </si>
  <si>
    <t>5.b</t>
  </si>
  <si>
    <t>CS</t>
  </si>
  <si>
    <t xml:space="preserve">Totale punteggi Titoli CULTURALI - TITOLO "A"  </t>
  </si>
  <si>
    <r>
      <rPr>
        <b/>
        <sz val="10"/>
        <color rgb="FF000000"/>
        <rFont val="Times New Roman"/>
        <family val="1"/>
      </rPr>
      <t>ALTRO</t>
    </r>
    <r>
      <rPr>
        <sz val="10"/>
        <color rgb="FF000000"/>
        <rFont val="Times New Roman"/>
        <family val="1"/>
      </rPr>
      <t xml:space="preserve">  Servizio in </t>
    </r>
    <r>
      <rPr>
        <b/>
        <sz val="10"/>
        <color rgb="FF000000"/>
        <rFont val="Times New Roman"/>
        <family val="1"/>
      </rPr>
      <t>Scuole Statali</t>
    </r>
  </si>
  <si>
    <r>
      <rPr>
        <b/>
        <sz val="10"/>
        <color rgb="FF000000"/>
        <rFont val="Times New Roman"/>
        <family val="1"/>
      </rPr>
      <t>ALTRO</t>
    </r>
    <r>
      <rPr>
        <sz val="10"/>
        <color rgb="FF000000"/>
        <rFont val="Times New Roman"/>
        <family val="1"/>
      </rPr>
      <t xml:space="preserve"> Servizio in Scuole </t>
    </r>
    <r>
      <rPr>
        <b/>
        <sz val="10"/>
        <color rgb="FF000000"/>
        <rFont val="Times New Roman"/>
        <family val="1"/>
      </rPr>
      <t>NON Statali</t>
    </r>
  </si>
  <si>
    <r>
      <t xml:space="preserve">Servizio da </t>
    </r>
    <r>
      <rPr>
        <b/>
        <sz val="12"/>
        <rFont val="Garamond"/>
        <family val="1"/>
      </rPr>
      <t>Coll.Scolast.</t>
    </r>
    <r>
      <rPr>
        <sz val="12"/>
        <rFont val="Garamond"/>
        <family val="1"/>
      </rPr>
      <t xml:space="preserve"> in</t>
    </r>
    <r>
      <rPr>
        <b/>
        <sz val="12"/>
        <rFont val="Garamond"/>
        <family val="1"/>
      </rPr>
      <t xml:space="preserve"> Scuole Statali</t>
    </r>
  </si>
  <si>
    <r>
      <t>Servizio da</t>
    </r>
    <r>
      <rPr>
        <b/>
        <sz val="10"/>
        <color rgb="FF000000"/>
        <rFont val="Times New Roman"/>
        <family val="1"/>
      </rPr>
      <t xml:space="preserve"> Coll.Scolast</t>
    </r>
    <r>
      <rPr>
        <sz val="10"/>
        <color rgb="FF000000"/>
        <rFont val="Times New Roman"/>
        <family val="1"/>
      </rPr>
      <t xml:space="preserve">. in Scuole </t>
    </r>
    <r>
      <rPr>
        <b/>
        <sz val="10"/>
        <color rgb="FF000000"/>
        <rFont val="Times New Roman"/>
        <family val="1"/>
      </rPr>
      <t>NON  Statali</t>
    </r>
  </si>
  <si>
    <r>
      <rPr>
        <b/>
        <sz val="10"/>
        <color rgb="FF000000"/>
        <rFont val="Times New Roman"/>
        <family val="1"/>
      </rPr>
      <t xml:space="preserve">ALTRO </t>
    </r>
    <r>
      <rPr>
        <sz val="10"/>
        <color rgb="FF000000"/>
        <rFont val="Times New Roman"/>
        <family val="1"/>
      </rPr>
      <t xml:space="preserve">Servizio presso </t>
    </r>
    <r>
      <rPr>
        <b/>
        <sz val="10"/>
        <color rgb="FF000000"/>
        <rFont val="Times New Roman"/>
        <family val="1"/>
      </rPr>
      <t>Enti Statali o EE.LL.</t>
    </r>
  </si>
  <si>
    <t>AA</t>
  </si>
  <si>
    <t>ASSISTENTE     AMMINISTRATIVO</t>
  </si>
  <si>
    <t>A.3</t>
  </si>
  <si>
    <t>A.4</t>
  </si>
  <si>
    <t>A.5</t>
  </si>
  <si>
    <t>Diploma di Laurea (Un solo titolo p. 2)</t>
  </si>
  <si>
    <r>
      <t xml:space="preserve">Attestato di </t>
    </r>
    <r>
      <rPr>
        <b/>
        <sz val="10"/>
        <rFont val="Garamond"/>
        <family val="1"/>
      </rPr>
      <t>Addestramento  Professionale</t>
    </r>
    <r>
      <rPr>
        <sz val="10"/>
        <rFont val="Garamond"/>
        <family val="1"/>
      </rPr>
      <t xml:space="preserve"> per </t>
    </r>
    <r>
      <rPr>
        <b/>
        <sz val="10"/>
        <rFont val="Garamond"/>
        <family val="1"/>
      </rPr>
      <t>Dattilografia</t>
    </r>
  </si>
  <si>
    <t>Idoneità in concorso pubblico per esami per carriere di concetto o esecutive</t>
  </si>
  <si>
    <r>
      <t xml:space="preserve">Servizio da </t>
    </r>
    <r>
      <rPr>
        <b/>
        <sz val="12"/>
        <rFont val="Garamond"/>
        <family val="1"/>
      </rPr>
      <t>Assistente Amm.vo</t>
    </r>
    <r>
      <rPr>
        <sz val="12"/>
        <rFont val="Garamond"/>
        <family val="1"/>
      </rPr>
      <t xml:space="preserve"> in</t>
    </r>
    <r>
      <rPr>
        <b/>
        <sz val="12"/>
        <rFont val="Garamond"/>
        <family val="1"/>
      </rPr>
      <t xml:space="preserve"> Scuole Statali</t>
    </r>
  </si>
  <si>
    <r>
      <t>Servizio da</t>
    </r>
    <r>
      <rPr>
        <b/>
        <sz val="10"/>
        <color rgb="FF000000"/>
        <rFont val="Times New Roman"/>
        <family val="1"/>
      </rPr>
      <t xml:space="preserve"> Assitente Amm.vo</t>
    </r>
    <r>
      <rPr>
        <sz val="10"/>
        <color rgb="FF000000"/>
        <rFont val="Times New Roman"/>
        <family val="1"/>
      </rPr>
      <t xml:space="preserve"> in Scuole </t>
    </r>
    <r>
      <rPr>
        <b/>
        <sz val="10"/>
        <color rgb="FF000000"/>
        <rFont val="Times New Roman"/>
        <family val="1"/>
      </rPr>
      <t>NON  Statali</t>
    </r>
  </si>
  <si>
    <r>
      <t xml:space="preserve">Cert. Inform. </t>
    </r>
    <r>
      <rPr>
        <b/>
        <sz val="10"/>
        <rFont val="Garamond"/>
        <family val="1"/>
      </rPr>
      <t xml:space="preserve">NUOVA  ECDL </t>
    </r>
    <r>
      <rPr>
        <sz val="10"/>
        <rFont val="Garamond"/>
        <family val="1"/>
      </rPr>
      <t>(BASE/ADVANCED/SPECIALISED</t>
    </r>
  </si>
  <si>
    <t>A.4a</t>
  </si>
  <si>
    <t>A.4b</t>
  </si>
  <si>
    <t>A.4c</t>
  </si>
  <si>
    <t>A.4d</t>
  </si>
  <si>
    <t>A.4e</t>
  </si>
  <si>
    <t>A.4f</t>
  </si>
  <si>
    <r>
      <t xml:space="preserve">Servizio da </t>
    </r>
    <r>
      <rPr>
        <b/>
        <sz val="12"/>
        <rFont val="Garamond"/>
        <family val="1"/>
      </rPr>
      <t>Assistente Tecnico</t>
    </r>
    <r>
      <rPr>
        <sz val="12"/>
        <rFont val="Garamond"/>
        <family val="1"/>
      </rPr>
      <t xml:space="preserve"> in</t>
    </r>
    <r>
      <rPr>
        <b/>
        <sz val="12"/>
        <rFont val="Garamond"/>
        <family val="1"/>
      </rPr>
      <t xml:space="preserve"> Scuole Statali</t>
    </r>
  </si>
  <si>
    <r>
      <t>Servizio da</t>
    </r>
    <r>
      <rPr>
        <b/>
        <sz val="10"/>
        <color rgb="FF000000"/>
        <rFont val="Times New Roman"/>
        <family val="1"/>
      </rPr>
      <t xml:space="preserve"> Assitente Tecnicoo</t>
    </r>
    <r>
      <rPr>
        <sz val="10"/>
        <color rgb="FF000000"/>
        <rFont val="Times New Roman"/>
        <family val="1"/>
      </rPr>
      <t xml:space="preserve"> in Scuole </t>
    </r>
    <r>
      <rPr>
        <b/>
        <sz val="10"/>
        <color rgb="FF000000"/>
        <rFont val="Times New Roman"/>
        <family val="1"/>
      </rPr>
      <t>NON  Statali</t>
    </r>
  </si>
  <si>
    <t>B.8a</t>
  </si>
  <si>
    <t>B.5.1</t>
  </si>
  <si>
    <t>B.5.2</t>
  </si>
  <si>
    <t>B.8b</t>
  </si>
  <si>
    <t xml:space="preserve">Totale punteggi Titoli di Servizio - TITOLO "B"  </t>
  </si>
  <si>
    <t>AT</t>
  </si>
  <si>
    <t>A.6.a</t>
  </si>
  <si>
    <t>A.6.b</t>
  </si>
  <si>
    <t>A.6.c</t>
  </si>
  <si>
    <t>A.6.d</t>
  </si>
  <si>
    <t>A.6.e</t>
  </si>
  <si>
    <t>A.6.f</t>
  </si>
  <si>
    <t>A.3.f</t>
  </si>
  <si>
    <t>Collaboratori Scolastici</t>
  </si>
  <si>
    <t>Aiutanti Tecnici</t>
  </si>
  <si>
    <t>Assistenti Amministrativi</t>
  </si>
  <si>
    <t>Punteggio per il titolo di accesso alla graduatoria</t>
  </si>
  <si>
    <t xml:space="preserve">Titolo di studio che costituisce titolo di accesso </t>
  </si>
  <si>
    <r>
      <t xml:space="preserve">Certif.ni Inform. </t>
    </r>
    <r>
      <rPr>
        <b/>
        <sz val="10"/>
        <rFont val="Garamond"/>
        <family val="1"/>
      </rPr>
      <t>ECDL</t>
    </r>
    <r>
      <rPr>
        <sz val="10"/>
        <rFont val="Garamond"/>
        <family val="1"/>
      </rPr>
      <t xml:space="preserve"> (CORE/ADVANCED/SPECIALISED</t>
    </r>
  </si>
  <si>
    <t>ASSISTENTE     TECNICO</t>
  </si>
  <si>
    <t xml:space="preserve">Totale punteggi Titoli  Culturali - TITOLO "A.x"  </t>
  </si>
  <si>
    <t xml:space="preserve">Titolo di studio che costituisce titolo di accesso    </t>
  </si>
  <si>
    <t>Sig.</t>
  </si>
  <si>
    <t>&lt;&lt;---  nome</t>
  </si>
  <si>
    <t>Punti precedente Inserimento</t>
  </si>
  <si>
    <t>su (60,100 ecc)</t>
  </si>
  <si>
    <t>su (60,100,ecc)</t>
  </si>
  <si>
    <t>su(60,100,ecc)</t>
  </si>
  <si>
    <t>presso</t>
  </si>
  <si>
    <t>dal</t>
  </si>
  <si>
    <t>aa</t>
  </si>
  <si>
    <t>mm</t>
  </si>
  <si>
    <t>gg</t>
  </si>
  <si>
    <t>pari a</t>
  </si>
  <si>
    <t>N.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</si>
  <si>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</si>
  <si>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</si>
  <si>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</si>
  <si>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</si>
  <si>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</si>
  <si>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</si>
  <si>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</si>
  <si>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</si>
  <si>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</si>
  <si>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d+h+i</t>
  </si>
  <si>
    <t>NON</t>
  </si>
  <si>
    <t>AL</t>
  </si>
  <si>
    <t>PER INSERIMENTO IN GRADUATORIA DA</t>
  </si>
  <si>
    <t>Punti</t>
  </si>
  <si>
    <t>Assistente Amministrativo</t>
  </si>
  <si>
    <t>Collaboratore Scolastico</t>
  </si>
  <si>
    <t>Assistente Tecnico</t>
  </si>
  <si>
    <t>ALERT</t>
  </si>
  <si>
    <t>A.S.</t>
  </si>
  <si>
    <t>Punti   valutati   su Anno  Scolastico</t>
  </si>
  <si>
    <t xml:space="preserve"> Totali</t>
  </si>
  <si>
    <r>
      <t>Muoversi nelle zone con</t>
    </r>
    <r>
      <rPr>
        <b/>
        <sz val="24"/>
        <color rgb="FFFF0000"/>
        <rFont val="Times New Roman"/>
        <family val="1"/>
      </rPr>
      <t xml:space="preserve"> "F5"</t>
    </r>
  </si>
  <si>
    <r>
      <t xml:space="preserve">Scorrere in basso per visualizzare </t>
    </r>
    <r>
      <rPr>
        <b/>
        <sz val="22"/>
        <color rgb="FFFF0000"/>
        <rFont val="Times New Roman"/>
        <family val="1"/>
      </rPr>
      <t>PUNTEGGI</t>
    </r>
  </si>
  <si>
    <t>TERZA Fascia Supplenze</t>
  </si>
  <si>
    <t>Altro in SMS</t>
  </si>
  <si>
    <t>C.S.  in SMS</t>
  </si>
  <si>
    <t>Altro in NON Stat.</t>
  </si>
  <si>
    <t>Altro in ENTI</t>
  </si>
  <si>
    <t>TOTALE ANNO</t>
  </si>
  <si>
    <t>COLLABORATORI SCOLASTICI</t>
  </si>
  <si>
    <t>ASSISTENTI AMMINISTRATIVI</t>
  </si>
  <si>
    <t>ASSISTENTI TECNICI</t>
  </si>
  <si>
    <t>C.S NON Stat.</t>
  </si>
  <si>
    <t>A.A. NON Stat.</t>
  </si>
  <si>
    <t>A.A. in SMS</t>
  </si>
  <si>
    <t>A.T.  in SMS</t>
  </si>
  <si>
    <t>A.T.NON Stat.</t>
  </si>
  <si>
    <t>TOTALI</t>
  </si>
  <si>
    <t>Punti servizio biennio precedente --&gt;&gt;</t>
  </si>
  <si>
    <t>Punteggio aggiornato</t>
  </si>
  <si>
    <t>" F5 " zone quindi "Ctrl" + "P" STAMPA</t>
  </si>
  <si>
    <t>STAMPA</t>
  </si>
  <si>
    <t>"F5"  Zone  Ctrl"  + "P"  STAMPA</t>
  </si>
  <si>
    <t>Compilare solo le celle   GIALLE</t>
  </si>
  <si>
    <t>Profilo</t>
  </si>
  <si>
    <t>A.S</t>
  </si>
  <si>
    <r>
      <rPr>
        <sz val="20"/>
        <color theme="1"/>
        <rFont val="Times New Roman"/>
        <family val="1"/>
      </rPr>
      <t xml:space="preserve">Eventuali richieste di modifica per eventuali errori di programma vanno inviate a :   </t>
    </r>
    <r>
      <rPr>
        <i/>
        <sz val="20"/>
        <color theme="1"/>
        <rFont val="Times New Roman"/>
        <family val="1"/>
      </rPr>
      <t xml:space="preserve"> </t>
    </r>
    <r>
      <rPr>
        <b/>
        <i/>
        <sz val="20"/>
        <color theme="10"/>
        <rFont val="Times New Roman"/>
        <family val="1"/>
      </rPr>
      <t>aficionadi@gmail.com</t>
    </r>
  </si>
  <si>
    <r>
      <t xml:space="preserve">In tutti  i files è possibile muoversi all'interno utilizzando il tasto </t>
    </r>
    <r>
      <rPr>
        <b/>
        <sz val="24"/>
        <color rgb="FFFF0000"/>
        <rFont val="Times New Roman"/>
        <family val="1"/>
      </rPr>
      <t>"F5"</t>
    </r>
  </si>
  <si>
    <t>A</t>
  </si>
  <si>
    <t>Diploma di Laurea (un solo titolo)</t>
  </si>
  <si>
    <t>n.titoli</t>
  </si>
  <si>
    <r>
      <t xml:space="preserve">Attestato di </t>
    </r>
    <r>
      <rPr>
        <b/>
        <sz val="9"/>
        <rFont val="Garamond"/>
        <family val="1"/>
      </rPr>
      <t>Qualifica professionale</t>
    </r>
    <r>
      <rPr>
        <sz val="9"/>
        <rFont val="Garamond"/>
        <family val="1"/>
      </rPr>
      <t xml:space="preserve"> rilasciato ai sensi </t>
    </r>
    <r>
      <rPr>
        <b/>
        <sz val="9"/>
        <rFont val="Garamond"/>
        <family val="1"/>
      </rPr>
      <t>art. 14 L.845/78 su Trattazione Testi o Gestione amm. mediante Strumenti di Videoscrittura o informatici</t>
    </r>
  </si>
  <si>
    <r>
      <t xml:space="preserve">Valutazione </t>
    </r>
    <r>
      <rPr>
        <b/>
        <sz val="16"/>
        <color rgb="FFFF0000"/>
        <rFont val="Times New Roman"/>
        <family val="1"/>
      </rPr>
      <t xml:space="preserve">SERVIZI </t>
    </r>
    <r>
      <rPr>
        <b/>
        <sz val="14"/>
        <color rgb="FF000000"/>
        <rFont val="Times New Roman"/>
        <family val="1"/>
      </rPr>
      <t xml:space="preserve"> per triennio 2021/22- 2023/24 o.m. 50/2021</t>
    </r>
  </si>
  <si>
    <t>&lt;&lt;&lt;-- Inserire inizio e fine A.S.</t>
  </si>
  <si>
    <t>Tipo Sede</t>
  </si>
  <si>
    <r>
      <rPr>
        <b/>
        <sz val="14"/>
        <color rgb="FFFF0000"/>
        <rFont val="Times New Roman"/>
        <family val="1"/>
      </rPr>
      <t xml:space="preserve">CS </t>
    </r>
    <r>
      <rPr>
        <b/>
        <sz val="14"/>
        <color rgb="FF000000"/>
        <rFont val="Times New Roman"/>
        <family val="1"/>
      </rPr>
      <t>= Collaboratore Scolastico</t>
    </r>
  </si>
  <si>
    <r>
      <rPr>
        <b/>
        <sz val="14"/>
        <color rgb="FFFF0000"/>
        <rFont val="Times New Roman"/>
        <family val="1"/>
      </rPr>
      <t xml:space="preserve">AA </t>
    </r>
    <r>
      <rPr>
        <b/>
        <sz val="14"/>
        <color rgb="FF000000"/>
        <rFont val="Times New Roman"/>
        <family val="1"/>
      </rPr>
      <t>= Assistente Amministrativo</t>
    </r>
  </si>
  <si>
    <r>
      <rPr>
        <b/>
        <sz val="14"/>
        <color rgb="FFFF0000"/>
        <rFont val="Times New Roman"/>
        <family val="1"/>
      </rPr>
      <t xml:space="preserve">AT </t>
    </r>
    <r>
      <rPr>
        <b/>
        <sz val="14"/>
        <color rgb="FF000000"/>
        <rFont val="Times New Roman"/>
        <family val="1"/>
      </rPr>
      <t>= Aiutante Tecnico</t>
    </r>
  </si>
  <si>
    <r>
      <rPr>
        <b/>
        <sz val="14"/>
        <color rgb="FFFF0000"/>
        <rFont val="Times New Roman"/>
        <family val="1"/>
      </rPr>
      <t>ALTRO</t>
    </r>
    <r>
      <rPr>
        <b/>
        <sz val="14"/>
        <color rgb="FF000000"/>
        <rFont val="Times New Roman"/>
        <family val="1"/>
      </rPr>
      <t xml:space="preserve"> = Altro tipo di lavoro</t>
    </r>
  </si>
  <si>
    <r>
      <rPr>
        <b/>
        <sz val="14"/>
        <color rgb="FFFF0000"/>
        <rFont val="Times New Roman"/>
        <family val="1"/>
      </rPr>
      <t>NON</t>
    </r>
    <r>
      <rPr>
        <b/>
        <sz val="14"/>
        <color rgb="FF000000"/>
        <rFont val="Times New Roman"/>
        <family val="1"/>
      </rPr>
      <t xml:space="preserve"> = Scuola NON Statale</t>
    </r>
  </si>
  <si>
    <r>
      <rPr>
        <b/>
        <sz val="14"/>
        <color rgb="FFFF0000"/>
        <rFont val="Times New Roman"/>
        <family val="1"/>
      </rPr>
      <t>ENTE</t>
    </r>
    <r>
      <rPr>
        <b/>
        <sz val="14"/>
        <color rgb="FF000000"/>
        <rFont val="Times New Roman"/>
        <family val="1"/>
      </rPr>
      <t xml:space="preserve"> = Enti Locali, Comune,  Provincia, Patronati Scolastici</t>
    </r>
  </si>
  <si>
    <t xml:space="preserve"> SS   NON   ENTE</t>
  </si>
  <si>
    <t>SS</t>
  </si>
  <si>
    <t xml:space="preserve">  CS   AA AT  ALTRO</t>
  </si>
  <si>
    <t>&lt;&lt;-- (si/no)</t>
  </si>
  <si>
    <r>
      <rPr>
        <b/>
        <sz val="14"/>
        <color rgb="FFFF0000"/>
        <rFont val="Times New Roman"/>
        <family val="1"/>
      </rPr>
      <t>SS</t>
    </r>
    <r>
      <rPr>
        <b/>
        <sz val="14"/>
        <color rgb="FF000000"/>
        <rFont val="Times New Roman"/>
        <family val="1"/>
      </rPr>
      <t xml:space="preserve"> = Scuola Statale</t>
    </r>
  </si>
  <si>
    <t>ENTE</t>
  </si>
  <si>
    <r>
      <rPr>
        <b/>
        <sz val="14"/>
        <color theme="1"/>
        <rFont val="Times New Roman"/>
        <family val="1"/>
      </rPr>
      <t>quindi</t>
    </r>
    <r>
      <rPr>
        <b/>
        <sz val="14"/>
        <color rgb="FFFF0000"/>
        <rFont val="Times New Roman"/>
        <family val="1"/>
      </rPr>
      <t xml:space="preserve"> "Ctrl" </t>
    </r>
    <r>
      <rPr>
        <b/>
        <sz val="14"/>
        <color theme="1"/>
        <rFont val="Times New Roman"/>
        <family val="1"/>
      </rPr>
      <t>+</t>
    </r>
    <r>
      <rPr>
        <b/>
        <sz val="14"/>
        <color rgb="FFFF0000"/>
        <rFont val="Times New Roman"/>
        <family val="1"/>
      </rPr>
      <t xml:space="preserve"> "P" </t>
    </r>
  </si>
  <si>
    <t xml:space="preserve">Si ringraziano tutti coloro i quali hanno contribuito alla realizzazione e soprattutto alla verifica del programma </t>
  </si>
  <si>
    <r>
      <t xml:space="preserve">Questo programma è stato realizzato per la valutazione dei Titoli culturali e di servizio degli aspiranti a </t>
    </r>
    <r>
      <rPr>
        <b/>
        <sz val="18"/>
        <color rgb="FF000000"/>
        <rFont val="Times New Roman"/>
        <family val="1"/>
      </rPr>
      <t xml:space="preserve">Supplenze di Terza Fascia del pers. ATA, ai sensi della O.M 50/2021,  per il triennio 2021/22- 2023/24. </t>
    </r>
    <r>
      <rPr>
        <sz val="18"/>
        <color rgb="FF000000"/>
        <rFont val="Times New Roman"/>
        <family val="1"/>
      </rPr>
      <t>Composto da un foglio "SCHEDE" in cui inserire i Titoli culturali compilabile selezionando "SI" su ogni profilo richiesto dal candidato (</t>
    </r>
    <r>
      <rPr>
        <i/>
        <sz val="18"/>
        <color rgb="FF000000"/>
        <rFont val="Times New Roman"/>
        <family val="1"/>
      </rPr>
      <t>Collaboratore Scolastico / Assistente Amm.vo / Assistente Tecnico</t>
    </r>
    <r>
      <rPr>
        <sz val="18"/>
        <color rgb="FF000000"/>
        <rFont val="Times New Roman"/>
        <family val="1"/>
      </rPr>
      <t xml:space="preserve">). Sono presenti  ulteriori fogli, pari a </t>
    </r>
    <r>
      <rPr>
        <b/>
        <sz val="20"/>
        <color rgb="FF000000"/>
        <rFont val="Times New Roman"/>
        <family val="1"/>
      </rPr>
      <t>20</t>
    </r>
    <r>
      <rPr>
        <b/>
        <sz val="18"/>
        <color rgb="FF000000"/>
        <rFont val="Times New Roman"/>
        <family val="1"/>
      </rPr>
      <t xml:space="preserve"> anni</t>
    </r>
    <r>
      <rPr>
        <sz val="18"/>
        <color rgb="FF000000"/>
        <rFont val="Times New Roman"/>
        <family val="1"/>
      </rPr>
      <t xml:space="preserve"> di servizio,  denominati </t>
    </r>
    <r>
      <rPr>
        <b/>
        <sz val="18"/>
        <color rgb="FF000000"/>
        <rFont val="Times New Roman"/>
        <family val="1"/>
      </rPr>
      <t>A1, A2, A3 ecc</t>
    </r>
    <r>
      <rPr>
        <sz val="18"/>
        <color rgb="FF000000"/>
        <rFont val="Times New Roman"/>
        <family val="1"/>
      </rPr>
      <t xml:space="preserve">". E'  possibile inserire il punteggio del precedente  biennio nel foglio SCHEDE. Vi è infine un foglio </t>
    </r>
    <r>
      <rPr>
        <u/>
        <sz val="18"/>
        <color rgb="FF000000"/>
        <rFont val="Times New Roman"/>
        <family val="1"/>
      </rPr>
      <t>RIEPILOGATIVO</t>
    </r>
    <r>
      <rPr>
        <sz val="18"/>
        <color rgb="FF000000"/>
        <rFont val="Times New Roman"/>
        <family val="1"/>
      </rPr>
      <t xml:space="preserve"> in cui si evidenziano i dati anno per anno. </t>
    </r>
    <r>
      <rPr>
        <b/>
        <u/>
        <sz val="18"/>
        <color rgb="FF000000"/>
        <rFont val="Times New Roman"/>
        <family val="1"/>
      </rPr>
      <t>Non è opportuno inserire o eliminare nuovi Fogli, perchè altera i risultati finali.</t>
    </r>
    <r>
      <rPr>
        <b/>
        <sz val="18"/>
        <color rgb="FF000000"/>
        <rFont val="Times New Roman"/>
        <family val="1"/>
      </rPr>
      <t xml:space="preserve">    </t>
    </r>
    <r>
      <rPr>
        <sz val="18"/>
        <color rgb="FF000000"/>
        <rFont val="Times New Roman"/>
        <family val="1"/>
      </rPr>
      <t xml:space="preserve">Non è opportuno rinominare i Fogli ma ciò non altera i risultati finali.  </t>
    </r>
    <r>
      <rPr>
        <b/>
        <sz val="18"/>
        <color rgb="FF000000"/>
        <rFont val="Times New Roman"/>
        <family val="1"/>
      </rPr>
      <t xml:space="preserve">Si consiglia comunque di conservare la copia originale del file. </t>
    </r>
  </si>
  <si>
    <t>&lt;&lt;--(si/no)</t>
  </si>
  <si>
    <t>ECDL</t>
  </si>
  <si>
    <t>NUOVA EC</t>
  </si>
  <si>
    <t>MICROS</t>
  </si>
  <si>
    <t>EIRSAF</t>
  </si>
  <si>
    <t>MEDIAF</t>
  </si>
  <si>
    <t>IDCERT</t>
  </si>
  <si>
    <t>CORE</t>
  </si>
  <si>
    <t>ADVANCED</t>
  </si>
  <si>
    <t>SPECIALISED</t>
  </si>
  <si>
    <t>BASE</t>
  </si>
  <si>
    <t>MCAD</t>
  </si>
  <si>
    <t>MCSD</t>
  </si>
  <si>
    <t>MCDBA</t>
  </si>
  <si>
    <t>EUCIP</t>
  </si>
  <si>
    <t>IC3</t>
  </si>
  <si>
    <t>MOUS</t>
  </si>
  <si>
    <t>CISCO</t>
  </si>
  <si>
    <t>PEKIT</t>
  </si>
  <si>
    <t>EIPASS</t>
  </si>
  <si>
    <t>FULL</t>
  </si>
  <si>
    <t>FOUR</t>
  </si>
  <si>
    <t>GREEN</t>
  </si>
  <si>
    <t>IIQ4MODADV</t>
  </si>
  <si>
    <t>DIGICOMP</t>
  </si>
  <si>
    <t>DIGIADV</t>
  </si>
  <si>
    <t>IIQ7MOD</t>
  </si>
  <si>
    <t>IIQ7MODSK</t>
  </si>
  <si>
    <t>10.4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</si>
</sst>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0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Garamond"/>
      <family val="1"/>
    </font>
    <font>
      <b/>
      <sz val="12"/>
      <color rgb="FF000000"/>
      <name val="Times New Roman"/>
      <family val="1"/>
    </font>
    <font>
      <sz val="8"/>
      <name val="Times New Roman"/>
      <family val="1"/>
    </font>
    <font>
      <b/>
      <sz val="14"/>
      <color rgb="FF000000"/>
      <name val="Times New Roman"/>
      <family val="1"/>
    </font>
    <font>
      <b/>
      <sz val="10"/>
      <name val="Garamond"/>
      <family val="1"/>
    </font>
    <font>
      <b/>
      <sz val="10"/>
      <color rgb="FF000000"/>
      <name val="Garamond"/>
      <family val="2"/>
    </font>
    <font>
      <b/>
      <sz val="12"/>
      <color rgb="FF000000"/>
      <name val="Garamond"/>
      <family val="2"/>
    </font>
    <font>
      <b/>
      <sz val="18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8"/>
      <name val="Arial"/>
      <family val="2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b/>
      <sz val="24"/>
      <color rgb="FF000000"/>
      <name val="Times New Roman"/>
      <family val="1"/>
    </font>
    <font>
      <b/>
      <sz val="24"/>
      <color theme="1"/>
      <name val="Times New Roman"/>
      <family val="1"/>
    </font>
    <font>
      <b/>
      <sz val="16"/>
      <color rgb="FF000000"/>
      <name val="Garamond"/>
      <family val="2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20"/>
      <color rgb="FFFF0000"/>
      <name val="Times New Roman"/>
      <family val="1"/>
    </font>
    <font>
      <sz val="18"/>
      <color rgb="FF000000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color rgb="FF000000"/>
      <name val="Garamond"/>
      <family val="2"/>
    </font>
    <font>
      <b/>
      <sz val="16"/>
      <name val="Times New Roman"/>
      <family val="1"/>
    </font>
    <font>
      <sz val="26"/>
      <color rgb="FF000000"/>
      <name val="Times New Roman"/>
      <family val="1"/>
    </font>
    <font>
      <b/>
      <sz val="24"/>
      <color theme="0"/>
      <name val="Garamond"/>
      <family val="1"/>
    </font>
    <font>
      <b/>
      <sz val="36"/>
      <color theme="3"/>
      <name val="Times New Roman"/>
      <family val="1"/>
    </font>
    <font>
      <b/>
      <sz val="18"/>
      <color theme="3"/>
      <name val="Times New Roman"/>
      <family val="1"/>
    </font>
    <font>
      <b/>
      <i/>
      <sz val="16"/>
      <name val="Garamond"/>
      <family val="1"/>
    </font>
    <font>
      <b/>
      <i/>
      <sz val="18"/>
      <name val="Garamond"/>
      <family val="1"/>
    </font>
    <font>
      <b/>
      <sz val="18"/>
      <color rgb="FFFF0000"/>
      <name val="Times New Roman"/>
      <family val="1"/>
    </font>
    <font>
      <b/>
      <sz val="22"/>
      <color theme="0"/>
      <name val="Garamond"/>
      <family val="1"/>
    </font>
    <font>
      <b/>
      <sz val="12"/>
      <color theme="1"/>
      <name val="Times New Roman"/>
      <family val="1"/>
    </font>
    <font>
      <b/>
      <sz val="12"/>
      <color theme="3"/>
      <name val="Garamond"/>
      <family val="1"/>
    </font>
    <font>
      <b/>
      <sz val="14"/>
      <color rgb="FF000000"/>
      <name val="Garamond"/>
      <family val="1"/>
    </font>
    <font>
      <b/>
      <i/>
      <sz val="22"/>
      <color theme="1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8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000000"/>
      <name val="Garamond"/>
      <family val="2"/>
    </font>
    <font>
      <b/>
      <sz val="16"/>
      <color rgb="FFFF0000"/>
      <name val="Times New Roman"/>
      <family val="1"/>
    </font>
    <font>
      <b/>
      <sz val="20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22"/>
      <color theme="1"/>
      <name val="Garamond"/>
      <family val="1"/>
    </font>
    <font>
      <b/>
      <i/>
      <sz val="24"/>
      <name val="Garamond"/>
      <family val="1"/>
    </font>
    <font>
      <b/>
      <i/>
      <sz val="20"/>
      <color theme="1"/>
      <name val="Times New Roman"/>
      <family val="1"/>
    </font>
    <font>
      <b/>
      <sz val="18"/>
      <name val="Times New Roman"/>
      <family val="1"/>
    </font>
    <font>
      <b/>
      <sz val="10"/>
      <color theme="1"/>
      <name val="Times New Roman"/>
      <family val="1"/>
    </font>
    <font>
      <sz val="22"/>
      <color rgb="FF000000"/>
      <name val="Times New Roman"/>
      <family val="1"/>
    </font>
    <font>
      <sz val="1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26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1"/>
      <color rgb="FFFF0000"/>
      <name val="Times New Roman"/>
      <family val="1"/>
    </font>
    <font>
      <i/>
      <sz val="18"/>
      <color rgb="FF000000"/>
      <name val="Times New Roman"/>
      <family val="1"/>
    </font>
    <font>
      <b/>
      <u/>
      <sz val="18"/>
      <color rgb="FF000000"/>
      <name val="Times New Roman"/>
      <family val="1"/>
    </font>
    <font>
      <u/>
      <sz val="18"/>
      <color rgb="FF000000"/>
      <name val="Times New Roman"/>
      <family val="1"/>
    </font>
    <font>
      <b/>
      <sz val="20"/>
      <color theme="10"/>
      <name val="Times New Roman"/>
      <family val="1"/>
    </font>
    <font>
      <sz val="20"/>
      <color theme="1"/>
      <name val="Times New Roman"/>
      <family val="1"/>
    </font>
    <font>
      <i/>
      <sz val="20"/>
      <color theme="1"/>
      <name val="Times New Roman"/>
      <family val="1"/>
    </font>
    <font>
      <b/>
      <i/>
      <sz val="20"/>
      <color theme="10"/>
      <name val="Times New Roman"/>
      <family val="1"/>
    </font>
    <font>
      <b/>
      <i/>
      <sz val="18"/>
      <color rgb="FF000000"/>
      <name val="Times New Roman"/>
      <family val="1"/>
    </font>
    <font>
      <b/>
      <sz val="22"/>
      <color theme="1"/>
      <name val="Times New Roman"/>
      <family val="1"/>
    </font>
    <font>
      <b/>
      <sz val="26"/>
      <color theme="1"/>
      <name val="Times New Roman"/>
      <family val="1"/>
    </font>
    <font>
      <b/>
      <sz val="28"/>
      <color rgb="FF000000"/>
      <name val="Times New Roman"/>
      <family val="1"/>
    </font>
    <font>
      <sz val="24"/>
      <color rgb="FFFF0000"/>
      <name val="Times New Roman"/>
      <family val="1"/>
    </font>
    <font>
      <sz val="9"/>
      <name val="Garamond"/>
      <family val="1"/>
    </font>
    <font>
      <b/>
      <sz val="9"/>
      <name val="Garamond"/>
      <family val="1"/>
    </font>
    <font>
      <i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20"/>
      <name val="Garamond"/>
      <family val="1"/>
    </font>
    <font>
      <b/>
      <i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12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B050"/>
        </stop>
        <stop position="0.5">
          <color theme="6" tint="0.40000610370189521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theme="8" tint="0.59999389629810485"/>
        </stop>
        <stop position="1">
          <color theme="4"/>
        </stop>
      </gradientFill>
    </fill>
    <fill>
      <gradientFill degree="90">
        <stop position="0">
          <color theme="9"/>
        </stop>
        <stop position="0.5">
          <color rgb="FFFFFF99"/>
        </stop>
        <stop position="1">
          <color theme="9"/>
        </stop>
      </gradientFill>
    </fill>
    <fill>
      <patternFill patternType="solid">
        <fgColor rgb="FFFFFF99"/>
        <bgColor indexed="64"/>
      </patternFill>
    </fill>
    <fill>
      <patternFill patternType="solid">
        <fgColor rgb="FFB7DEE8"/>
        <bgColor indexed="64"/>
      </patternFill>
    </fill>
    <fill>
      <gradientFill degree="90">
        <stop position="0">
          <color rgb="FFCCFF33"/>
        </stop>
        <stop position="1">
          <color rgb="FFFFFF99"/>
        </stop>
      </gradientFill>
    </fill>
    <fill>
      <patternFill patternType="solid">
        <fgColor theme="3" tint="0.59999389629810485"/>
        <bgColor indexed="64"/>
      </patternFill>
    </fill>
    <fill>
      <gradientFill degree="90">
        <stop position="0">
          <color rgb="FF92D050"/>
        </stop>
        <stop position="0.5">
          <color rgb="FFFFFF99"/>
        </stop>
        <stop position="1">
          <color rgb="FF92D050"/>
        </stop>
      </gradientFill>
    </fill>
    <fill>
      <patternFill patternType="solid">
        <fgColor rgb="FFCCFF33"/>
        <bgColor auto="1"/>
      </patternFill>
    </fill>
    <fill>
      <patternFill patternType="solid">
        <fgColor rgb="FFFFCC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rgb="FF000000"/>
      </left>
      <right style="thick">
        <color auto="1"/>
      </right>
      <top/>
      <bottom/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rgb="FF000000"/>
      </top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rgb="FF000000"/>
      </right>
      <top style="thin">
        <color rgb="FF000000"/>
      </top>
      <bottom/>
      <diagonal/>
    </border>
    <border>
      <left style="thick">
        <color auto="1"/>
      </left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rgb="FF000000"/>
      </right>
      <top style="thin">
        <color indexed="64"/>
      </top>
      <bottom style="medium">
        <color auto="1"/>
      </bottom>
      <diagonal/>
    </border>
    <border>
      <left style="thin">
        <color rgb="FF000000"/>
      </left>
      <right/>
      <top style="thin">
        <color indexed="64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indexed="64"/>
      </right>
      <top style="medium">
        <color auto="1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3" fillId="0" borderId="0" applyNumberFormat="0" applyFill="0" applyBorder="0" applyAlignment="0" applyProtection="0"/>
  </cellStyleXfs>
  <cellXfs count="67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6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" fontId="15" fillId="0" borderId="0" xfId="0" applyNumberFormat="1" applyFont="1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3" borderId="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8" fillId="0" borderId="0" xfId="0" applyNumberFormat="1" applyFont="1" applyAlignment="1">
      <alignment horizontal="center" shrinkToFit="1"/>
    </xf>
    <xf numFmtId="2" fontId="34" fillId="2" borderId="42" xfId="0" applyNumberFormat="1" applyFont="1" applyFill="1" applyBorder="1" applyAlignment="1">
      <alignment vertical="center" textRotation="90" wrapText="1"/>
    </xf>
    <xf numFmtId="2" fontId="34" fillId="2" borderId="43" xfId="0" applyNumberFormat="1" applyFont="1" applyFill="1" applyBorder="1" applyAlignment="1">
      <alignment vertical="center" textRotation="90" wrapText="1"/>
    </xf>
    <xf numFmtId="2" fontId="34" fillId="2" borderId="6" xfId="0" applyNumberFormat="1" applyFont="1" applyFill="1" applyBorder="1" applyAlignment="1">
      <alignment vertical="center" textRotation="90" wrapText="1"/>
    </xf>
    <xf numFmtId="0" fontId="3" fillId="3" borderId="27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vertical="center"/>
    </xf>
    <xf numFmtId="0" fontId="28" fillId="0" borderId="4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 indent="2"/>
    </xf>
    <xf numFmtId="2" fontId="34" fillId="2" borderId="0" xfId="0" applyNumberFormat="1" applyFont="1" applyFill="1" applyBorder="1" applyAlignment="1">
      <alignment vertical="center" textRotation="90" wrapText="1"/>
    </xf>
    <xf numFmtId="2" fontId="34" fillId="7" borderId="0" xfId="0" applyNumberFormat="1" applyFont="1" applyFill="1" applyBorder="1" applyAlignment="1">
      <alignment vertical="center" textRotation="90" wrapText="1"/>
    </xf>
    <xf numFmtId="2" fontId="9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3" borderId="16" xfId="0" applyFont="1" applyFill="1" applyBorder="1" applyAlignment="1">
      <alignment horizontal="right" vertical="center"/>
    </xf>
    <xf numFmtId="2" fontId="34" fillId="0" borderId="0" xfId="0" applyNumberFormat="1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vertical="center" textRotation="90"/>
    </xf>
    <xf numFmtId="0" fontId="26" fillId="0" borderId="0" xfId="0" applyFont="1" applyBorder="1" applyAlignment="1">
      <alignment vertical="center" textRotation="9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4" fillId="0" borderId="41" xfId="0" applyFont="1" applyBorder="1" applyAlignment="1">
      <alignment horizontal="center" vertical="center"/>
    </xf>
    <xf numFmtId="2" fontId="4" fillId="3" borderId="43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textRotation="65"/>
    </xf>
    <xf numFmtId="0" fontId="24" fillId="0" borderId="0" xfId="0" applyFont="1" applyFill="1" applyBorder="1" applyAlignment="1">
      <alignment vertical="center" textRotation="60"/>
    </xf>
    <xf numFmtId="0" fontId="2" fillId="3" borderId="22" xfId="0" applyFont="1" applyFill="1" applyBorder="1" applyAlignment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59" xfId="0" applyFont="1" applyFill="1" applyBorder="1" applyAlignment="1" applyProtection="1">
      <alignment horizontal="center" vertical="center"/>
      <protection locked="0"/>
    </xf>
    <xf numFmtId="0" fontId="29" fillId="12" borderId="53" xfId="0" applyFont="1" applyFill="1" applyBorder="1" applyAlignment="1">
      <alignment horizontal="center" vertical="center" wrapText="1"/>
    </xf>
    <xf numFmtId="0" fontId="3" fillId="12" borderId="54" xfId="0" applyFont="1" applyFill="1" applyBorder="1" applyAlignment="1">
      <alignment horizontal="left" vertical="center" wrapText="1"/>
    </xf>
    <xf numFmtId="0" fontId="29" fillId="12" borderId="58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vertical="center" wrapText="1"/>
    </xf>
    <xf numFmtId="0" fontId="3" fillId="12" borderId="5" xfId="0" applyFont="1" applyFill="1" applyBorder="1" applyAlignment="1">
      <alignment horizontal="left" vertical="center" wrapText="1"/>
    </xf>
    <xf numFmtId="0" fontId="29" fillId="12" borderId="60" xfId="0" applyFont="1" applyFill="1" applyBorder="1" applyAlignment="1">
      <alignment horizontal="center" vertical="top" wrapText="1"/>
    </xf>
    <xf numFmtId="0" fontId="3" fillId="12" borderId="61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vertical="center" wrapText="1"/>
    </xf>
    <xf numFmtId="0" fontId="3" fillId="13" borderId="1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2" fontId="34" fillId="0" borderId="6" xfId="0" applyNumberFormat="1" applyFont="1" applyFill="1" applyBorder="1" applyAlignment="1">
      <alignment vertical="center" textRotation="90" wrapText="1"/>
    </xf>
    <xf numFmtId="2" fontId="34" fillId="0" borderId="56" xfId="0" applyNumberFormat="1" applyFont="1" applyFill="1" applyBorder="1" applyAlignment="1">
      <alignment vertical="center" textRotation="90" wrapText="1"/>
    </xf>
    <xf numFmtId="2" fontId="34" fillId="0" borderId="46" xfId="0" applyNumberFormat="1" applyFont="1" applyFill="1" applyBorder="1" applyAlignment="1">
      <alignment vertical="center" textRotation="90" wrapText="1"/>
    </xf>
    <xf numFmtId="2" fontId="2" fillId="3" borderId="43" xfId="0" applyNumberFormat="1" applyFont="1" applyFill="1" applyBorder="1" applyAlignment="1">
      <alignment horizontal="right" vertical="center" wrapText="1"/>
    </xf>
    <xf numFmtId="2" fontId="2" fillId="3" borderId="42" xfId="0" applyNumberFormat="1" applyFont="1" applyFill="1" applyBorder="1" applyAlignment="1">
      <alignment horizontal="right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2" fontId="34" fillId="0" borderId="69" xfId="0" applyNumberFormat="1" applyFont="1" applyFill="1" applyBorder="1" applyAlignment="1">
      <alignment vertical="center" textRotation="90" wrapText="1"/>
    </xf>
    <xf numFmtId="0" fontId="11" fillId="4" borderId="70" xfId="0" applyFont="1" applyFill="1" applyBorder="1" applyAlignment="1" applyProtection="1">
      <alignment horizontal="center" vertical="center"/>
      <protection locked="0"/>
    </xf>
    <xf numFmtId="0" fontId="11" fillId="4" borderId="71" xfId="0" applyFont="1" applyFill="1" applyBorder="1" applyAlignment="1" applyProtection="1">
      <alignment horizontal="center" vertical="center"/>
      <protection locked="0"/>
    </xf>
    <xf numFmtId="0" fontId="3" fillId="12" borderId="72" xfId="0" applyFont="1" applyFill="1" applyBorder="1" applyAlignment="1">
      <alignment horizontal="left" vertical="center" wrapText="1"/>
    </xf>
    <xf numFmtId="2" fontId="34" fillId="0" borderId="74" xfId="0" applyNumberFormat="1" applyFont="1" applyFill="1" applyBorder="1" applyAlignment="1">
      <alignment vertical="center" textRotation="90" wrapText="1"/>
    </xf>
    <xf numFmtId="2" fontId="4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0" borderId="2" xfId="0" applyNumberFormat="1" applyFont="1" applyFill="1" applyBorder="1" applyAlignment="1" applyProtection="1">
      <alignment horizontal="center" vertical="center" shrinkToFit="1"/>
      <protection hidden="1"/>
    </xf>
    <xf numFmtId="2" fontId="9" fillId="0" borderId="73" xfId="0" applyNumberFormat="1" applyFont="1" applyFill="1" applyBorder="1" applyAlignment="1" applyProtection="1">
      <alignment horizontal="center" vertical="center" shrinkToFit="1"/>
      <protection hidden="1"/>
    </xf>
    <xf numFmtId="2" fontId="30" fillId="3" borderId="43" xfId="0" applyNumberFormat="1" applyFont="1" applyFill="1" applyBorder="1" applyAlignment="1" applyProtection="1">
      <alignment horizontal="center" vertical="center" shrinkToFit="1"/>
      <protection hidden="1"/>
    </xf>
    <xf numFmtId="164" fontId="29" fillId="0" borderId="1" xfId="0" applyNumberFormat="1" applyFont="1" applyBorder="1" applyAlignment="1" applyProtection="1">
      <alignment horizontal="center" vertical="center" wrapText="1"/>
      <protection hidden="1"/>
    </xf>
    <xf numFmtId="164" fontId="30" fillId="3" borderId="1" xfId="0" applyNumberFormat="1" applyFont="1" applyFill="1" applyBorder="1" applyAlignment="1" applyProtection="1">
      <alignment horizontal="center" vertical="center" shrinkToFit="1"/>
      <protection hidden="1"/>
    </xf>
    <xf numFmtId="2" fontId="9" fillId="0" borderId="55" xfId="0" applyNumberFormat="1" applyFont="1" applyFill="1" applyBorder="1" applyAlignment="1" applyProtection="1">
      <alignment horizontal="center" vertical="center" shrinkToFit="1"/>
      <protection hidden="1"/>
    </xf>
    <xf numFmtId="2" fontId="9" fillId="0" borderId="62" xfId="0" applyNumberFormat="1" applyFont="1" applyFill="1" applyBorder="1" applyAlignment="1" applyProtection="1">
      <alignment horizontal="center" vertical="center" shrinkToFit="1"/>
      <protection hidden="1"/>
    </xf>
    <xf numFmtId="2" fontId="30" fillId="3" borderId="1" xfId="0" applyNumberFormat="1" applyFont="1" applyFill="1" applyBorder="1" applyAlignment="1" applyProtection="1">
      <alignment horizontal="center" vertical="center" shrinkToFit="1"/>
      <protection hidden="1"/>
    </xf>
    <xf numFmtId="2" fontId="47" fillId="0" borderId="18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16" xfId="0" applyBorder="1" applyAlignment="1">
      <alignment horizontal="left" vertical="top"/>
    </xf>
    <xf numFmtId="0" fontId="16" fillId="0" borderId="28" xfId="0" applyFont="1" applyBorder="1" applyAlignment="1">
      <alignment horizontal="center" vertical="center"/>
    </xf>
    <xf numFmtId="0" fontId="32" fillId="0" borderId="6" xfId="0" applyFont="1" applyBorder="1" applyAlignment="1">
      <alignment vertical="center" textRotation="90" wrapText="1"/>
    </xf>
    <xf numFmtId="0" fontId="55" fillId="0" borderId="1" xfId="0" applyFont="1" applyFill="1" applyBorder="1" applyAlignment="1">
      <alignment horizontal="center" vertical="center"/>
    </xf>
    <xf numFmtId="1" fontId="15" fillId="0" borderId="79" xfId="0" applyNumberFormat="1" applyFont="1" applyBorder="1" applyAlignment="1"/>
    <xf numFmtId="1" fontId="15" fillId="0" borderId="0" xfId="0" applyNumberFormat="1" applyFont="1" applyBorder="1" applyAlignment="1"/>
    <xf numFmtId="3" fontId="20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8" fillId="0" borderId="78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  <protection hidden="1"/>
    </xf>
    <xf numFmtId="3" fontId="57" fillId="0" borderId="3" xfId="0" applyNumberFormat="1" applyFont="1" applyFill="1" applyBorder="1" applyAlignment="1" applyProtection="1">
      <alignment horizontal="center" vertical="center"/>
      <protection hidden="1"/>
    </xf>
    <xf numFmtId="1" fontId="18" fillId="0" borderId="24" xfId="0" applyNumberFormat="1" applyFon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1" fontId="18" fillId="0" borderId="37" xfId="0" applyNumberFormat="1" applyFont="1" applyFill="1" applyBorder="1" applyAlignment="1">
      <alignment horizontal="center" vertical="center"/>
    </xf>
    <xf numFmtId="1" fontId="18" fillId="0" borderId="48" xfId="0" applyNumberFormat="1" applyFont="1" applyFill="1" applyBorder="1" applyAlignment="1">
      <alignment horizontal="center" vertical="center"/>
    </xf>
    <xf numFmtId="1" fontId="18" fillId="0" borderId="75" xfId="0" applyNumberFormat="1" applyFont="1" applyFill="1" applyBorder="1" applyAlignment="1">
      <alignment horizontal="center" vertical="center"/>
    </xf>
    <xf numFmtId="1" fontId="18" fillId="0" borderId="89" xfId="0" applyNumberFormat="1" applyFont="1" applyFill="1" applyBorder="1" applyAlignment="1">
      <alignment horizontal="center" vertical="center"/>
    </xf>
    <xf numFmtId="1" fontId="18" fillId="0" borderId="90" xfId="0" applyNumberFormat="1" applyFont="1" applyFill="1" applyBorder="1" applyAlignment="1">
      <alignment horizontal="center" vertical="center"/>
    </xf>
    <xf numFmtId="1" fontId="18" fillId="0" borderId="29" xfId="0" applyNumberFormat="1" applyFont="1" applyFill="1" applyBorder="1" applyAlignment="1">
      <alignment horizontal="center" vertical="center"/>
    </xf>
    <xf numFmtId="1" fontId="18" fillId="0" borderId="91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top"/>
    </xf>
    <xf numFmtId="1" fontId="31" fillId="0" borderId="88" xfId="0" applyNumberFormat="1" applyFont="1" applyFill="1" applyBorder="1" applyAlignment="1" applyProtection="1">
      <alignment horizontal="center" vertical="center"/>
    </xf>
    <xf numFmtId="1" fontId="31" fillId="0" borderId="86" xfId="0" applyNumberFormat="1" applyFont="1" applyFill="1" applyBorder="1" applyAlignment="1" applyProtection="1">
      <alignment horizontal="center" vertical="center"/>
    </xf>
    <xf numFmtId="1" fontId="31" fillId="0" borderId="87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Border="1" applyProtection="1"/>
    <xf numFmtId="1" fontId="18" fillId="0" borderId="39" xfId="0" applyNumberFormat="1" applyFont="1" applyFill="1" applyBorder="1" applyAlignment="1" applyProtection="1">
      <alignment horizontal="center" vertical="center"/>
    </xf>
    <xf numFmtId="1" fontId="18" fillId="0" borderId="92" xfId="0" applyNumberFormat="1" applyFont="1" applyFill="1" applyBorder="1" applyAlignment="1" applyProtection="1">
      <alignment horizontal="center" vertical="center"/>
    </xf>
    <xf numFmtId="1" fontId="18" fillId="0" borderId="38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Protection="1"/>
    <xf numFmtId="1" fontId="18" fillId="0" borderId="48" xfId="0" applyNumberFormat="1" applyFont="1" applyFill="1" applyBorder="1" applyAlignment="1" applyProtection="1">
      <alignment horizontal="center" vertical="center"/>
    </xf>
    <xf numFmtId="1" fontId="18" fillId="0" borderId="75" xfId="0" applyNumberFormat="1" applyFont="1" applyFill="1" applyBorder="1" applyAlignment="1" applyProtection="1">
      <alignment horizontal="center" vertical="center"/>
    </xf>
    <xf numFmtId="1" fontId="18" fillId="0" borderId="89" xfId="0" applyNumberFormat="1" applyFont="1" applyFill="1" applyBorder="1" applyAlignment="1" applyProtection="1">
      <alignment horizontal="center" vertical="center"/>
    </xf>
    <xf numFmtId="1" fontId="18" fillId="0" borderId="24" xfId="0" applyNumberFormat="1" applyFont="1" applyFill="1" applyBorder="1" applyAlignment="1" applyProtection="1">
      <alignment horizontal="center" vertical="center"/>
    </xf>
    <xf numFmtId="1" fontId="18" fillId="0" borderId="7" xfId="0" applyNumberFormat="1" applyFont="1" applyFill="1" applyBorder="1" applyAlignment="1" applyProtection="1">
      <alignment horizontal="center" vertical="center"/>
    </xf>
    <xf numFmtId="1" fontId="18" fillId="0" borderId="37" xfId="0" applyNumberFormat="1" applyFont="1" applyFill="1" applyBorder="1" applyAlignment="1" applyProtection="1">
      <alignment horizontal="center" vertical="center"/>
    </xf>
    <xf numFmtId="1" fontId="18" fillId="0" borderId="30" xfId="0" applyNumberFormat="1" applyFont="1" applyFill="1" applyBorder="1" applyAlignment="1" applyProtection="1">
      <alignment horizontal="center" vertical="center"/>
    </xf>
    <xf numFmtId="1" fontId="18" fillId="0" borderId="9" xfId="0" applyNumberFormat="1" applyFont="1" applyFill="1" applyBorder="1" applyAlignment="1" applyProtection="1">
      <alignment horizontal="center" vertical="center"/>
    </xf>
    <xf numFmtId="1" fontId="18" fillId="0" borderId="36" xfId="0" applyNumberFormat="1" applyFont="1" applyFill="1" applyBorder="1" applyAlignment="1" applyProtection="1">
      <alignment horizontal="center" vertical="center"/>
    </xf>
    <xf numFmtId="1" fontId="18" fillId="0" borderId="40" xfId="0" applyNumberFormat="1" applyFont="1" applyFill="1" applyBorder="1" applyAlignment="1" applyProtection="1">
      <alignment horizontal="center" vertical="center"/>
    </xf>
    <xf numFmtId="1" fontId="18" fillId="0" borderId="83" xfId="0" applyNumberFormat="1" applyFont="1" applyFill="1" applyBorder="1" applyAlignment="1" applyProtection="1">
      <alignment horizontal="center" vertical="center"/>
    </xf>
    <xf numFmtId="1" fontId="18" fillId="0" borderId="84" xfId="0" applyNumberFormat="1" applyFont="1" applyFill="1" applyBorder="1" applyAlignment="1" applyProtection="1">
      <alignment horizontal="center" vertical="center"/>
    </xf>
    <xf numFmtId="1" fontId="18" fillId="0" borderId="23" xfId="0" applyNumberFormat="1" applyFont="1" applyFill="1" applyBorder="1" applyAlignment="1" applyProtection="1">
      <alignment horizontal="center" vertical="center"/>
    </xf>
    <xf numFmtId="1" fontId="18" fillId="0" borderId="10" xfId="0" applyNumberFormat="1" applyFont="1" applyFill="1" applyBorder="1" applyAlignment="1" applyProtection="1">
      <alignment horizontal="center" vertical="center"/>
    </xf>
    <xf numFmtId="1" fontId="18" fillId="0" borderId="34" xfId="0" applyNumberFormat="1" applyFont="1" applyFill="1" applyBorder="1" applyAlignment="1" applyProtection="1">
      <alignment horizontal="center" vertical="center"/>
    </xf>
    <xf numFmtId="164" fontId="30" fillId="8" borderId="13" xfId="0" applyNumberFormat="1" applyFont="1" applyFill="1" applyBorder="1" applyAlignment="1" applyProtection="1">
      <alignment horizontal="center" vertical="center" shrinkToFit="1"/>
      <protection hidden="1"/>
    </xf>
    <xf numFmtId="0" fontId="0" fillId="10" borderId="0" xfId="0" applyFill="1" applyBorder="1" applyAlignment="1">
      <alignment horizontal="left" vertical="top"/>
    </xf>
    <xf numFmtId="0" fontId="10" fillId="10" borderId="0" xfId="0" applyFont="1" applyFill="1" applyBorder="1" applyAlignment="1">
      <alignment vertical="center" wrapText="1"/>
    </xf>
    <xf numFmtId="2" fontId="30" fillId="10" borderId="0" xfId="0" applyNumberFormat="1" applyFont="1" applyFill="1" applyBorder="1" applyAlignment="1">
      <alignment vertical="center" shrinkToFit="1"/>
    </xf>
    <xf numFmtId="0" fontId="0" fillId="10" borderId="0" xfId="0" applyFill="1" applyBorder="1" applyAlignment="1">
      <alignment vertical="top"/>
    </xf>
    <xf numFmtId="0" fontId="0" fillId="10" borderId="0" xfId="0" applyFill="1" applyBorder="1" applyAlignment="1">
      <alignment horizontal="center" vertical="top"/>
    </xf>
    <xf numFmtId="0" fontId="0" fillId="10" borderId="0" xfId="0" applyFill="1" applyBorder="1" applyAlignment="1" applyProtection="1">
      <alignment horizontal="left" vertical="top"/>
    </xf>
    <xf numFmtId="3" fontId="20" fillId="10" borderId="0" xfId="0" applyNumberFormat="1" applyFont="1" applyFill="1" applyBorder="1" applyAlignment="1" applyProtection="1">
      <alignment horizontal="center" vertical="center"/>
      <protection hidden="1"/>
    </xf>
    <xf numFmtId="1" fontId="31" fillId="10" borderId="0" xfId="0" applyNumberFormat="1" applyFont="1" applyFill="1" applyBorder="1" applyAlignment="1" applyProtection="1">
      <alignment horizontal="center"/>
    </xf>
    <xf numFmtId="0" fontId="12" fillId="10" borderId="0" xfId="0" applyFont="1" applyFill="1" applyBorder="1" applyAlignment="1" applyProtection="1">
      <alignment horizontal="center"/>
    </xf>
    <xf numFmtId="0" fontId="27" fillId="10" borderId="0" xfId="0" applyFont="1" applyFill="1" applyBorder="1" applyAlignment="1" applyProtection="1">
      <alignment horizontal="center" vertical="center"/>
    </xf>
    <xf numFmtId="0" fontId="2" fillId="10" borderId="0" xfId="0" applyFont="1" applyFill="1" applyBorder="1" applyAlignment="1" applyProtection="1">
      <alignment horizontal="center" vertical="top"/>
    </xf>
    <xf numFmtId="0" fontId="0" fillId="10" borderId="0" xfId="0" applyFill="1" applyBorder="1" applyAlignment="1" applyProtection="1">
      <alignment horizontal="center" vertical="top"/>
    </xf>
    <xf numFmtId="1" fontId="48" fillId="10" borderId="0" xfId="0" applyNumberFormat="1" applyFont="1" applyFill="1" applyBorder="1" applyAlignment="1" applyProtection="1">
      <alignment horizontal="center" vertical="center"/>
    </xf>
    <xf numFmtId="164" fontId="0" fillId="10" borderId="0" xfId="0" applyNumberFormat="1" applyFill="1" applyBorder="1" applyAlignment="1" applyProtection="1">
      <alignment horizontal="left" vertical="top"/>
    </xf>
    <xf numFmtId="164" fontId="0" fillId="10" borderId="0" xfId="0" applyNumberFormat="1" applyFill="1" applyBorder="1" applyAlignment="1" applyProtection="1">
      <alignment horizontal="center" vertical="top"/>
    </xf>
    <xf numFmtId="1" fontId="15" fillId="10" borderId="0" xfId="0" applyNumberFormat="1" applyFont="1" applyFill="1" applyBorder="1" applyProtection="1"/>
    <xf numFmtId="0" fontId="27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top"/>
    </xf>
    <xf numFmtId="1" fontId="31" fillId="10" borderId="0" xfId="0" applyNumberFormat="1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horizontal="left" vertical="top"/>
      <protection hidden="1"/>
    </xf>
    <xf numFmtId="0" fontId="46" fillId="0" borderId="1" xfId="0" applyFont="1" applyFill="1" applyBorder="1" applyAlignment="1" applyProtection="1">
      <alignment horizontal="center" vertical="center"/>
      <protection hidden="1"/>
    </xf>
    <xf numFmtId="0" fontId="55" fillId="4" borderId="1" xfId="0" applyFont="1" applyFill="1" applyBorder="1" applyAlignment="1" applyProtection="1">
      <alignment horizontal="center" vertical="center"/>
      <protection locked="0"/>
    </xf>
    <xf numFmtId="2" fontId="47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5" xfId="0" applyFont="1" applyFill="1" applyBorder="1" applyAlignment="1">
      <alignment horizontal="center" vertical="center"/>
    </xf>
    <xf numFmtId="0" fontId="4" fillId="0" borderId="77" xfId="0" applyFont="1" applyFill="1" applyBorder="1" applyAlignment="1" applyProtection="1">
      <alignment vertical="center"/>
      <protection hidden="1"/>
    </xf>
    <xf numFmtId="164" fontId="4" fillId="8" borderId="1" xfId="0" applyNumberFormat="1" applyFont="1" applyFill="1" applyBorder="1" applyAlignment="1" applyProtection="1">
      <alignment horizontal="center" vertical="center"/>
      <protection hidden="1"/>
    </xf>
    <xf numFmtId="164" fontId="6" fillId="8" borderId="1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left" vertical="top"/>
      <protection hidden="1"/>
    </xf>
    <xf numFmtId="164" fontId="17" fillId="0" borderId="0" xfId="0" applyNumberFormat="1" applyFont="1" applyFill="1" applyBorder="1" applyAlignment="1" applyProtection="1">
      <alignment horizontal="left" vertical="top"/>
      <protection hidden="1"/>
    </xf>
    <xf numFmtId="164" fontId="6" fillId="0" borderId="0" xfId="0" applyNumberFormat="1" applyFont="1" applyFill="1" applyBorder="1" applyAlignment="1">
      <alignment horizontal="left" vertical="top"/>
    </xf>
    <xf numFmtId="0" fontId="26" fillId="1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vertical="top"/>
    </xf>
    <xf numFmtId="0" fontId="0" fillId="10" borderId="0" xfId="0" applyFill="1" applyAlignment="1">
      <alignment horizontal="left" vertical="top"/>
    </xf>
    <xf numFmtId="0" fontId="27" fillId="10" borderId="0" xfId="0" applyFont="1" applyFill="1" applyAlignment="1">
      <alignment vertical="top" wrapText="1"/>
    </xf>
    <xf numFmtId="0" fontId="27" fillId="10" borderId="0" xfId="0" applyFont="1" applyFill="1" applyAlignment="1">
      <alignment vertical="top" textRotation="33" wrapText="1"/>
    </xf>
    <xf numFmtId="0" fontId="32" fillId="10" borderId="0" xfId="0" applyFont="1" applyFill="1" applyAlignment="1">
      <alignment vertical="top" wrapText="1"/>
    </xf>
    <xf numFmtId="0" fontId="0" fillId="10" borderId="0" xfId="0" applyFill="1" applyBorder="1" applyAlignment="1">
      <alignment horizontal="center" vertical="top"/>
    </xf>
    <xf numFmtId="164" fontId="11" fillId="0" borderId="32" xfId="0" applyNumberFormat="1" applyFont="1" applyFill="1" applyBorder="1" applyAlignment="1" applyProtection="1">
      <alignment horizontal="center" vertical="center"/>
      <protection hidden="1"/>
    </xf>
    <xf numFmtId="0" fontId="4" fillId="0" borderId="79" xfId="0" applyFont="1" applyFill="1" applyBorder="1" applyAlignment="1" applyProtection="1">
      <alignment horizontal="center" vertical="center"/>
      <protection hidden="1"/>
    </xf>
    <xf numFmtId="164" fontId="18" fillId="0" borderId="1" xfId="0" applyNumberFormat="1" applyFont="1" applyBorder="1" applyAlignment="1" applyProtection="1">
      <alignment horizontal="center" vertical="center" wrapText="1"/>
      <protection hidden="1"/>
    </xf>
    <xf numFmtId="164" fontId="16" fillId="0" borderId="1" xfId="0" applyNumberFormat="1" applyFont="1" applyBorder="1" applyAlignment="1" applyProtection="1">
      <alignment horizontal="center" vertical="center" wrapText="1"/>
      <protection hidden="1"/>
    </xf>
    <xf numFmtId="164" fontId="23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28" fillId="0" borderId="1" xfId="0" applyNumberFormat="1" applyFont="1" applyBorder="1" applyAlignment="1" applyProtection="1">
      <alignment horizontal="center" vertical="center" wrapText="1"/>
      <protection hidden="1"/>
    </xf>
    <xf numFmtId="164" fontId="42" fillId="3" borderId="1" xfId="0" applyNumberFormat="1" applyFont="1" applyFill="1" applyBorder="1" applyAlignment="1" applyProtection="1">
      <alignment horizontal="center" vertical="center"/>
      <protection hidden="1"/>
    </xf>
    <xf numFmtId="164" fontId="47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0" fillId="0" borderId="0" xfId="0" applyNumberFormat="1" applyFill="1" applyBorder="1" applyAlignment="1">
      <alignment horizontal="left" vertical="top"/>
    </xf>
    <xf numFmtId="164" fontId="45" fillId="0" borderId="0" xfId="0" applyNumberFormat="1" applyFont="1" applyFill="1" applyBorder="1" applyAlignment="1">
      <alignment vertical="center" wrapText="1"/>
    </xf>
    <xf numFmtId="0" fontId="4" fillId="0" borderId="103" xfId="0" applyFont="1" applyFill="1" applyBorder="1" applyAlignment="1" applyProtection="1">
      <alignment horizontal="center" vertical="center"/>
      <protection hidden="1"/>
    </xf>
    <xf numFmtId="164" fontId="11" fillId="0" borderId="7" xfId="0" applyNumberFormat="1" applyFont="1" applyFill="1" applyBorder="1" applyAlignment="1" applyProtection="1">
      <alignment horizontal="center" vertical="center"/>
      <protection hidden="1"/>
    </xf>
    <xf numFmtId="164" fontId="11" fillId="0" borderId="104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>
      <alignment horizontal="left" vertical="top"/>
    </xf>
    <xf numFmtId="14" fontId="11" fillId="4" borderId="45" xfId="0" applyNumberFormat="1" applyFont="1" applyFill="1" applyBorder="1" applyAlignment="1" applyProtection="1">
      <alignment horizontal="center" vertical="center"/>
      <protection locked="0"/>
    </xf>
    <xf numFmtId="14" fontId="11" fillId="4" borderId="38" xfId="0" applyNumberFormat="1" applyFont="1" applyFill="1" applyBorder="1" applyAlignment="1" applyProtection="1">
      <alignment horizontal="center" vertical="center"/>
      <protection locked="0"/>
    </xf>
    <xf numFmtId="14" fontId="11" fillId="4" borderId="81" xfId="0" applyNumberFormat="1" applyFont="1" applyFill="1" applyBorder="1" applyAlignment="1" applyProtection="1">
      <alignment horizontal="center" vertical="center"/>
      <protection locked="0"/>
    </xf>
    <xf numFmtId="14" fontId="11" fillId="4" borderId="82" xfId="0" applyNumberFormat="1" applyFont="1" applyFill="1" applyBorder="1" applyAlignment="1" applyProtection="1">
      <alignment horizontal="center" vertical="center"/>
      <protection locked="0"/>
    </xf>
    <xf numFmtId="0" fontId="40" fillId="8" borderId="43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22" fillId="10" borderId="19" xfId="0" applyFont="1" applyFill="1" applyBorder="1" applyAlignment="1">
      <alignment vertical="center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3" fontId="57" fillId="0" borderId="8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107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0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31" fillId="4" borderId="17" xfId="0" applyFont="1" applyFill="1" applyBorder="1" applyAlignment="1" applyProtection="1">
      <alignment horizontal="center" vertical="center"/>
      <protection locked="0"/>
    </xf>
    <xf numFmtId="0" fontId="31" fillId="4" borderId="2" xfId="0" applyFont="1" applyFill="1" applyBorder="1" applyAlignment="1" applyProtection="1">
      <alignment horizontal="center" vertical="center"/>
      <protection locked="0"/>
    </xf>
    <xf numFmtId="14" fontId="17" fillId="4" borderId="45" xfId="0" applyNumberFormat="1" applyFont="1" applyFill="1" applyBorder="1" applyAlignment="1" applyProtection="1">
      <alignment horizontal="center" vertical="center"/>
      <protection locked="0"/>
    </xf>
    <xf numFmtId="14" fontId="17" fillId="4" borderId="38" xfId="0" applyNumberFormat="1" applyFont="1" applyFill="1" applyBorder="1" applyAlignment="1" applyProtection="1">
      <alignment horizontal="center" vertical="center"/>
      <protection locked="0"/>
    </xf>
    <xf numFmtId="14" fontId="17" fillId="4" borderId="81" xfId="0" applyNumberFormat="1" applyFont="1" applyFill="1" applyBorder="1" applyAlignment="1" applyProtection="1">
      <alignment horizontal="center" vertical="center"/>
      <protection locked="0"/>
    </xf>
    <xf numFmtId="14" fontId="17" fillId="4" borderId="82" xfId="0" applyNumberFormat="1" applyFont="1" applyFill="1" applyBorder="1" applyAlignment="1" applyProtection="1">
      <alignment horizontal="center" vertical="center"/>
      <protection locked="0"/>
    </xf>
    <xf numFmtId="164" fontId="12" fillId="8" borderId="13" xfId="0" applyNumberFormat="1" applyFont="1" applyFill="1" applyBorder="1" applyAlignment="1" applyProtection="1">
      <alignment horizontal="center" vertical="center"/>
      <protection hidden="1"/>
    </xf>
    <xf numFmtId="1" fontId="16" fillId="0" borderId="85" xfId="0" applyNumberFormat="1" applyFont="1" applyFill="1" applyBorder="1" applyAlignment="1" applyProtection="1">
      <alignment horizontal="center" vertical="center"/>
    </xf>
    <xf numFmtId="1" fontId="16" fillId="0" borderId="86" xfId="0" applyNumberFormat="1" applyFont="1" applyFill="1" applyBorder="1" applyAlignment="1" applyProtection="1">
      <alignment horizontal="center" vertical="center"/>
    </xf>
    <xf numFmtId="1" fontId="16" fillId="0" borderId="87" xfId="0" applyNumberFormat="1" applyFont="1" applyFill="1" applyBorder="1" applyAlignment="1" applyProtection="1">
      <alignment horizontal="center" vertical="center"/>
    </xf>
    <xf numFmtId="1" fontId="16" fillId="0" borderId="88" xfId="0" applyNumberFormat="1" applyFont="1" applyFill="1" applyBorder="1" applyAlignment="1" applyProtection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vertical="center"/>
      <protection hidden="1"/>
    </xf>
    <xf numFmtId="0" fontId="25" fillId="0" borderId="102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>
      <alignment vertical="center" wrapText="1"/>
    </xf>
    <xf numFmtId="0" fontId="44" fillId="0" borderId="116" xfId="0" applyFont="1" applyFill="1" applyBorder="1" applyAlignment="1">
      <alignment horizontal="center" vertical="center"/>
    </xf>
    <xf numFmtId="2" fontId="4" fillId="3" borderId="68" xfId="0" applyNumberFormat="1" applyFont="1" applyFill="1" applyBorder="1" applyAlignment="1">
      <alignment horizontal="center" vertical="center" wrapText="1"/>
    </xf>
    <xf numFmtId="1" fontId="4" fillId="4" borderId="117" xfId="0" applyNumberFormat="1" applyFont="1" applyFill="1" applyBorder="1" applyAlignment="1" applyProtection="1">
      <alignment horizontal="center" vertical="center"/>
      <protection locked="0"/>
    </xf>
    <xf numFmtId="0" fontId="24" fillId="0" borderId="102" xfId="0" applyFont="1" applyFill="1" applyBorder="1" applyAlignment="1" applyProtection="1">
      <alignment vertical="center"/>
      <protection hidden="1"/>
    </xf>
    <xf numFmtId="0" fontId="24" fillId="0" borderId="118" xfId="0" applyFont="1" applyFill="1" applyBorder="1" applyAlignment="1" applyProtection="1">
      <alignment vertical="center"/>
      <protection hidden="1"/>
    </xf>
    <xf numFmtId="0" fontId="29" fillId="12" borderId="119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left" vertical="top" wrapText="1" indent="2"/>
    </xf>
    <xf numFmtId="0" fontId="43" fillId="0" borderId="99" xfId="0" applyFont="1" applyFill="1" applyBorder="1" applyAlignment="1">
      <alignment vertical="center" wrapText="1"/>
    </xf>
    <xf numFmtId="0" fontId="29" fillId="0" borderId="120" xfId="0" applyFont="1" applyBorder="1" applyAlignment="1">
      <alignment horizontal="center" vertical="center" wrapText="1"/>
    </xf>
    <xf numFmtId="0" fontId="29" fillId="0" borderId="120" xfId="0" applyFont="1" applyBorder="1" applyAlignment="1">
      <alignment horizontal="left" vertical="top" wrapText="1" indent="2"/>
    </xf>
    <xf numFmtId="0" fontId="3" fillId="0" borderId="121" xfId="0" applyFont="1" applyBorder="1" applyAlignment="1">
      <alignment horizontal="left" vertical="top" wrapText="1" indent="2"/>
    </xf>
    <xf numFmtId="0" fontId="13" fillId="0" borderId="0" xfId="0" applyFont="1" applyBorder="1" applyAlignment="1">
      <alignment horizontal="right" vertical="center" indent="1"/>
    </xf>
    <xf numFmtId="164" fontId="10" fillId="3" borderId="123" xfId="0" applyNumberFormat="1" applyFont="1" applyFill="1" applyBorder="1" applyAlignment="1" applyProtection="1">
      <alignment horizontal="center" vertical="center"/>
      <protection hidden="1"/>
    </xf>
    <xf numFmtId="2" fontId="34" fillId="2" borderId="46" xfId="0" applyNumberFormat="1" applyFont="1" applyFill="1" applyBorder="1" applyAlignment="1">
      <alignment vertical="center" textRotation="90" wrapText="1"/>
    </xf>
    <xf numFmtId="0" fontId="43" fillId="0" borderId="46" xfId="0" applyFont="1" applyFill="1" applyBorder="1" applyAlignment="1">
      <alignment vertical="center" wrapText="1"/>
    </xf>
    <xf numFmtId="0" fontId="43" fillId="0" borderId="100" xfId="0" applyFont="1" applyFill="1" applyBorder="1" applyAlignment="1">
      <alignment vertical="center" wrapText="1"/>
    </xf>
    <xf numFmtId="0" fontId="43" fillId="0" borderId="101" xfId="0" applyFont="1" applyFill="1" applyBorder="1" applyAlignment="1">
      <alignment vertical="center" wrapText="1"/>
    </xf>
    <xf numFmtId="0" fontId="29" fillId="0" borderId="79" xfId="0" applyFont="1" applyBorder="1" applyAlignment="1">
      <alignment horizontal="center" vertical="center" wrapText="1"/>
    </xf>
    <xf numFmtId="1" fontId="6" fillId="4" borderId="117" xfId="0" applyNumberFormat="1" applyFont="1" applyFill="1" applyBorder="1" applyAlignment="1" applyProtection="1">
      <alignment horizontal="center" vertical="center"/>
      <protection locked="0"/>
    </xf>
    <xf numFmtId="0" fontId="41" fillId="13" borderId="58" xfId="0" applyFont="1" applyFill="1" applyBorder="1" applyAlignment="1">
      <alignment horizontal="center" vertical="center" wrapText="1"/>
    </xf>
    <xf numFmtId="0" fontId="24" fillId="0" borderId="124" xfId="0" applyFont="1" applyFill="1" applyBorder="1" applyAlignment="1" applyProtection="1">
      <alignment horizontal="center" vertical="center" wrapText="1"/>
      <protection hidden="1"/>
    </xf>
    <xf numFmtId="0" fontId="29" fillId="0" borderId="127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left" vertical="top"/>
    </xf>
    <xf numFmtId="2" fontId="34" fillId="0" borderId="100" xfId="0" applyNumberFormat="1" applyFont="1" applyFill="1" applyBorder="1" applyAlignment="1">
      <alignment vertical="center" textRotation="90" wrapText="1"/>
    </xf>
    <xf numFmtId="0" fontId="46" fillId="0" borderId="0" xfId="0" applyFont="1" applyFill="1" applyBorder="1" applyAlignment="1">
      <alignment horizontal="center" vertical="center"/>
    </xf>
    <xf numFmtId="0" fontId="26" fillId="0" borderId="99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3" fillId="2" borderId="114" xfId="0" applyFont="1" applyFill="1" applyBorder="1" applyAlignment="1">
      <alignment horizontal="center" vertical="center" wrapText="1"/>
    </xf>
    <xf numFmtId="0" fontId="51" fillId="0" borderId="115" xfId="0" applyFont="1" applyFill="1" applyBorder="1" applyAlignment="1">
      <alignment horizontal="center" vertical="center" wrapText="1"/>
    </xf>
    <xf numFmtId="0" fontId="39" fillId="2" borderId="129" xfId="0" applyFont="1" applyFill="1" applyBorder="1" applyAlignment="1">
      <alignment horizontal="center" vertical="center" wrapText="1"/>
    </xf>
    <xf numFmtId="0" fontId="41" fillId="3" borderId="58" xfId="0" applyFont="1" applyFill="1" applyBorder="1" applyAlignment="1">
      <alignment horizontal="center" vertical="center" wrapText="1"/>
    </xf>
    <xf numFmtId="0" fontId="29" fillId="13" borderId="58" xfId="0" applyFont="1" applyFill="1" applyBorder="1" applyAlignment="1">
      <alignment horizontal="center" vertical="center" wrapText="1"/>
    </xf>
    <xf numFmtId="0" fontId="29" fillId="13" borderId="125" xfId="0" applyFont="1" applyFill="1" applyBorder="1" applyAlignment="1">
      <alignment horizontal="center" vertical="center" wrapText="1"/>
    </xf>
    <xf numFmtId="0" fontId="1" fillId="3" borderId="122" xfId="0" applyFont="1" applyFill="1" applyBorder="1" applyAlignment="1">
      <alignment horizontal="right" vertical="center"/>
    </xf>
    <xf numFmtId="0" fontId="12" fillId="3" borderId="62" xfId="0" applyFont="1" applyFill="1" applyBorder="1" applyAlignment="1">
      <alignment horizontal="right"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00" xfId="0" applyFont="1" applyFill="1" applyBorder="1" applyAlignment="1" applyProtection="1">
      <alignment horizontal="center" vertical="center"/>
      <protection locked="0"/>
    </xf>
    <xf numFmtId="0" fontId="25" fillId="0" borderId="101" xfId="0" applyFont="1" applyFill="1" applyBorder="1" applyAlignment="1" applyProtection="1">
      <alignment horizontal="center" vertical="center"/>
      <protection hidden="1"/>
    </xf>
    <xf numFmtId="0" fontId="25" fillId="0" borderId="79" xfId="0" applyFont="1" applyFill="1" applyBorder="1" applyAlignment="1">
      <alignment vertical="center" textRotation="60"/>
    </xf>
    <xf numFmtId="0" fontId="38" fillId="0" borderId="79" xfId="0" applyFont="1" applyBorder="1" applyAlignment="1">
      <alignment vertical="center" textRotation="90"/>
    </xf>
    <xf numFmtId="0" fontId="25" fillId="0" borderId="79" xfId="0" applyFont="1" applyFill="1" applyBorder="1" applyAlignment="1">
      <alignment vertical="center"/>
    </xf>
    <xf numFmtId="1" fontId="74" fillId="4" borderId="130" xfId="0" applyNumberFormat="1" applyFont="1" applyFill="1" applyBorder="1" applyAlignment="1" applyProtection="1">
      <alignment horizontal="center" vertical="center"/>
      <protection locked="0"/>
    </xf>
    <xf numFmtId="1" fontId="74" fillId="4" borderId="67" xfId="0" applyNumberFormat="1" applyFont="1" applyFill="1" applyBorder="1" applyAlignment="1" applyProtection="1">
      <alignment horizontal="center" vertical="center"/>
      <protection locked="0"/>
    </xf>
    <xf numFmtId="1" fontId="6" fillId="4" borderId="82" xfId="0" applyNumberFormat="1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41" fillId="14" borderId="133" xfId="0" applyFont="1" applyFill="1" applyBorder="1" applyAlignment="1">
      <alignment horizontal="center" vertical="center" wrapText="1"/>
    </xf>
    <xf numFmtId="0" fontId="3" fillId="14" borderId="134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vertical="center" textRotation="90" wrapText="1"/>
    </xf>
    <xf numFmtId="0" fontId="51" fillId="0" borderId="27" xfId="0" applyFont="1" applyFill="1" applyBorder="1" applyAlignment="1">
      <alignment horizontal="center" vertical="center" wrapText="1"/>
    </xf>
    <xf numFmtId="0" fontId="0" fillId="10" borderId="0" xfId="0" applyFill="1" applyBorder="1" applyAlignment="1" applyProtection="1">
      <alignment horizontal="left" vertical="top"/>
      <protection hidden="1"/>
    </xf>
    <xf numFmtId="0" fontId="3" fillId="13" borderId="5" xfId="0" applyFont="1" applyFill="1" applyBorder="1" applyAlignment="1">
      <alignment horizontal="center" vertical="center" wrapText="1"/>
    </xf>
    <xf numFmtId="0" fontId="4" fillId="4" borderId="141" xfId="0" applyFont="1" applyFill="1" applyBorder="1" applyAlignment="1" applyProtection="1">
      <alignment horizontal="center" vertical="center"/>
      <protection locked="0"/>
    </xf>
    <xf numFmtId="0" fontId="77" fillId="13" borderId="5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indent="2"/>
    </xf>
    <xf numFmtId="0" fontId="72" fillId="0" borderId="95" xfId="0" applyFont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72" fillId="0" borderId="41" xfId="0" applyFont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top"/>
    </xf>
    <xf numFmtId="0" fontId="31" fillId="4" borderId="2" xfId="0" applyFont="1" applyFill="1" applyBorder="1" applyAlignment="1" applyProtection="1">
      <alignment horizontal="center" vertical="center"/>
      <protection locked="0"/>
    </xf>
    <xf numFmtId="0" fontId="6" fillId="10" borderId="7" xfId="0" applyFont="1" applyFill="1" applyBorder="1" applyAlignment="1">
      <alignment horizontal="left" vertical="center"/>
    </xf>
    <xf numFmtId="3" fontId="19" fillId="0" borderId="142" xfId="0" applyNumberFormat="1" applyFont="1" applyFill="1" applyBorder="1" applyAlignment="1">
      <alignment horizontal="center" vertical="center"/>
    </xf>
    <xf numFmtId="0" fontId="4" fillId="0" borderId="76" xfId="0" applyFont="1" applyFill="1" applyBorder="1" applyAlignment="1" applyProtection="1">
      <alignment horizontal="center" vertical="center"/>
      <protection hidden="1"/>
    </xf>
    <xf numFmtId="0" fontId="61" fillId="24" borderId="68" xfId="0" applyFont="1" applyFill="1" applyBorder="1" applyAlignment="1" applyProtection="1">
      <alignment horizontal="center" vertical="center" wrapText="1"/>
      <protection hidden="1"/>
    </xf>
    <xf numFmtId="0" fontId="61" fillId="24" borderId="41" xfId="0" applyFont="1" applyFill="1" applyBorder="1" applyAlignment="1" applyProtection="1">
      <alignment horizontal="center" vertical="center" wrapText="1"/>
      <protection hidden="1"/>
    </xf>
    <xf numFmtId="0" fontId="61" fillId="24" borderId="42" xfId="0" applyFont="1" applyFill="1" applyBorder="1" applyAlignment="1" applyProtection="1">
      <alignment horizontal="center" vertical="center" wrapText="1"/>
      <protection hidden="1"/>
    </xf>
    <xf numFmtId="0" fontId="61" fillId="24" borderId="6" xfId="0" applyFont="1" applyFill="1" applyBorder="1" applyAlignment="1" applyProtection="1">
      <alignment horizontal="center" vertical="center" wrapText="1"/>
      <protection hidden="1"/>
    </xf>
    <xf numFmtId="0" fontId="62" fillId="24" borderId="97" xfId="0" applyFont="1" applyFill="1" applyBorder="1" applyAlignment="1" applyProtection="1">
      <alignment horizontal="center" vertical="center" wrapText="1"/>
      <protection hidden="1"/>
    </xf>
    <xf numFmtId="0" fontId="61" fillId="24" borderId="15" xfId="0" applyFont="1" applyFill="1" applyBorder="1" applyAlignment="1" applyProtection="1">
      <alignment horizontal="center" vertical="center" wrapText="1"/>
      <protection hidden="1"/>
    </xf>
    <xf numFmtId="164" fontId="17" fillId="0" borderId="143" xfId="0" applyNumberFormat="1" applyFont="1" applyFill="1" applyBorder="1" applyAlignment="1" applyProtection="1">
      <alignment horizontal="center" vertical="center"/>
      <protection hidden="1"/>
    </xf>
    <xf numFmtId="164" fontId="17" fillId="0" borderId="76" xfId="0" applyNumberFormat="1" applyFont="1" applyFill="1" applyBorder="1" applyAlignment="1" applyProtection="1">
      <alignment horizontal="center" vertical="center"/>
      <protection hidden="1"/>
    </xf>
    <xf numFmtId="164" fontId="6" fillId="8" borderId="102" xfId="0" applyNumberFormat="1" applyFont="1" applyFill="1" applyBorder="1" applyAlignment="1" applyProtection="1">
      <alignment horizontal="center" vertical="center"/>
      <protection hidden="1"/>
    </xf>
    <xf numFmtId="164" fontId="17" fillId="0" borderId="101" xfId="0" applyNumberFormat="1" applyFont="1" applyFill="1" applyBorder="1" applyAlignment="1" applyProtection="1">
      <alignment horizontal="center" vertical="center"/>
      <protection hidden="1"/>
    </xf>
    <xf numFmtId="0" fontId="1" fillId="0" borderId="143" xfId="0" applyFont="1" applyFill="1" applyBorder="1" applyAlignment="1" applyProtection="1">
      <alignment horizontal="center" vertical="center"/>
      <protection hidden="1"/>
    </xf>
    <xf numFmtId="0" fontId="4" fillId="0" borderId="145" xfId="0" applyFont="1" applyFill="1" applyBorder="1" applyAlignment="1" applyProtection="1">
      <alignment horizontal="center" vertical="center"/>
      <protection hidden="1"/>
    </xf>
    <xf numFmtId="164" fontId="11" fillId="0" borderId="146" xfId="0" applyNumberFormat="1" applyFont="1" applyFill="1" applyBorder="1" applyAlignment="1" applyProtection="1">
      <alignment horizontal="center" vertical="center"/>
      <protection hidden="1"/>
    </xf>
    <xf numFmtId="164" fontId="4" fillId="0" borderId="147" xfId="0" applyNumberFormat="1" applyFont="1" applyFill="1" applyBorder="1" applyAlignment="1" applyProtection="1">
      <alignment horizontal="center" vertical="center"/>
      <protection hidden="1"/>
    </xf>
    <xf numFmtId="164" fontId="4" fillId="0" borderId="37" xfId="0" applyNumberFormat="1" applyFont="1" applyFill="1" applyBorder="1" applyAlignment="1" applyProtection="1">
      <alignment horizontal="center" vertical="center"/>
      <protection hidden="1"/>
    </xf>
    <xf numFmtId="164" fontId="4" fillId="0" borderId="35" xfId="0" applyNumberFormat="1" applyFont="1" applyFill="1" applyBorder="1" applyAlignment="1" applyProtection="1">
      <alignment horizontal="center" vertical="center"/>
      <protection hidden="1"/>
    </xf>
    <xf numFmtId="164" fontId="11" fillId="0" borderId="148" xfId="0" applyNumberFormat="1" applyFont="1" applyFill="1" applyBorder="1" applyAlignment="1" applyProtection="1">
      <alignment horizontal="center" vertical="center"/>
      <protection hidden="1"/>
    </xf>
    <xf numFmtId="164" fontId="11" fillId="0" borderId="28" xfId="0" applyNumberFormat="1" applyFont="1" applyFill="1" applyBorder="1" applyAlignment="1" applyProtection="1">
      <alignment horizontal="center" vertical="center"/>
      <protection hidden="1"/>
    </xf>
    <xf numFmtId="164" fontId="11" fillId="0" borderId="149" xfId="0" applyNumberFormat="1" applyFont="1" applyFill="1" applyBorder="1" applyAlignment="1" applyProtection="1">
      <alignment horizontal="center" vertical="center"/>
      <protection hidden="1"/>
    </xf>
    <xf numFmtId="164" fontId="11" fillId="0" borderId="120" xfId="0" applyNumberFormat="1" applyFont="1" applyFill="1" applyBorder="1" applyAlignment="1" applyProtection="1">
      <alignment horizontal="center" vertical="center"/>
      <protection hidden="1"/>
    </xf>
    <xf numFmtId="164" fontId="11" fillId="0" borderId="150" xfId="0" applyNumberFormat="1" applyFont="1" applyFill="1" applyBorder="1" applyAlignment="1" applyProtection="1">
      <alignment horizontal="center" vertical="center"/>
      <protection hidden="1"/>
    </xf>
    <xf numFmtId="164" fontId="4" fillId="0" borderId="151" xfId="0" applyNumberFormat="1" applyFont="1" applyFill="1" applyBorder="1" applyAlignment="1" applyProtection="1">
      <alignment horizontal="center" vertical="center"/>
      <protection hidden="1"/>
    </xf>
    <xf numFmtId="164" fontId="4" fillId="0" borderId="11" xfId="0" applyNumberFormat="1" applyFont="1" applyFill="1" applyBorder="1" applyAlignment="1" applyProtection="1">
      <alignment horizontal="center" vertical="center"/>
      <protection hidden="1"/>
    </xf>
    <xf numFmtId="164" fontId="4" fillId="0" borderId="152" xfId="0" applyNumberFormat="1" applyFont="1" applyFill="1" applyBorder="1" applyAlignment="1" applyProtection="1">
      <alignment horizontal="center" vertical="center"/>
      <protection hidden="1"/>
    </xf>
    <xf numFmtId="0" fontId="83" fillId="23" borderId="96" xfId="0" quotePrefix="1" applyFont="1" applyFill="1" applyBorder="1" applyAlignment="1">
      <alignment horizontal="center" vertical="center"/>
    </xf>
    <xf numFmtId="0" fontId="84" fillId="0" borderId="50" xfId="0" applyFont="1" applyFill="1" applyBorder="1" applyAlignment="1">
      <alignment horizontal="center" vertical="center"/>
    </xf>
    <xf numFmtId="0" fontId="84" fillId="0" borderId="51" xfId="0" applyFont="1" applyFill="1" applyBorder="1" applyAlignment="1">
      <alignment horizontal="center" vertical="center"/>
    </xf>
    <xf numFmtId="0" fontId="84" fillId="0" borderId="57" xfId="0" applyFont="1" applyFill="1" applyBorder="1" applyAlignment="1">
      <alignment horizontal="center" vertical="center"/>
    </xf>
    <xf numFmtId="0" fontId="84" fillId="0" borderId="52" xfId="0" applyFont="1" applyFill="1" applyBorder="1" applyAlignment="1">
      <alignment horizontal="center" vertical="center"/>
    </xf>
    <xf numFmtId="0" fontId="84" fillId="0" borderId="63" xfId="0" applyFont="1" applyFill="1" applyBorder="1" applyAlignment="1">
      <alignment horizontal="center" vertical="center"/>
    </xf>
    <xf numFmtId="0" fontId="84" fillId="0" borderId="135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left" vertical="top"/>
    </xf>
    <xf numFmtId="0" fontId="6" fillId="10" borderId="0" xfId="0" applyFont="1" applyFill="1" applyBorder="1" applyAlignment="1">
      <alignment vertical="top" wrapText="1"/>
    </xf>
    <xf numFmtId="0" fontId="0" fillId="0" borderId="7" xfId="0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>
      <alignment horizontal="left" vertical="top"/>
    </xf>
    <xf numFmtId="2" fontId="9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8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1" fillId="0" borderId="154" xfId="0" applyFont="1" applyFill="1" applyBorder="1" applyAlignment="1">
      <alignment horizontal="left" vertical="top"/>
    </xf>
    <xf numFmtId="0" fontId="4" fillId="0" borderId="104" xfId="0" applyFont="1" applyFill="1" applyBorder="1" applyAlignment="1">
      <alignment horizontal="left" vertical="top"/>
    </xf>
    <xf numFmtId="0" fontId="0" fillId="0" borderId="104" xfId="0" applyFill="1" applyBorder="1" applyAlignment="1">
      <alignment horizontal="left" vertical="top"/>
    </xf>
    <xf numFmtId="0" fontId="1" fillId="0" borderId="155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48" fillId="0" borderId="1" xfId="0" applyFont="1" applyFill="1" applyBorder="1" applyAlignment="1">
      <alignment horizontal="center" vertical="center"/>
    </xf>
    <xf numFmtId="0" fontId="76" fillId="0" borderId="17" xfId="0" applyFont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76" fillId="0" borderId="8" xfId="0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6" fillId="0" borderId="15" xfId="0" applyFont="1" applyBorder="1" applyAlignment="1">
      <alignment horizontal="center" vertical="center" wrapText="1"/>
    </xf>
    <xf numFmtId="0" fontId="76" fillId="0" borderId="18" xfId="0" applyFont="1" applyBorder="1" applyAlignment="1">
      <alignment horizontal="center" vertical="center" wrapText="1"/>
    </xf>
    <xf numFmtId="0" fontId="76" fillId="0" borderId="22" xfId="0" applyFont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 wrapText="1"/>
    </xf>
    <xf numFmtId="0" fontId="38" fillId="10" borderId="0" xfId="0" applyFont="1" applyFill="1" applyAlignment="1">
      <alignment horizontal="center" vertical="center"/>
    </xf>
    <xf numFmtId="0" fontId="75" fillId="4" borderId="17" xfId="0" applyFont="1" applyFill="1" applyBorder="1" applyAlignment="1">
      <alignment horizontal="center" vertical="center" wrapText="1"/>
    </xf>
    <xf numFmtId="0" fontId="75" fillId="4" borderId="20" xfId="0" applyFont="1" applyFill="1" applyBorder="1" applyAlignment="1">
      <alignment horizontal="center" vertical="center" wrapText="1"/>
    </xf>
    <xf numFmtId="0" fontId="75" fillId="4" borderId="8" xfId="0" applyFont="1" applyFill="1" applyBorder="1" applyAlignment="1">
      <alignment horizontal="center" vertical="center" wrapText="1"/>
    </xf>
    <xf numFmtId="0" fontId="75" fillId="4" borderId="18" xfId="0" applyFont="1" applyFill="1" applyBorder="1" applyAlignment="1">
      <alignment horizontal="center" vertical="center" wrapText="1"/>
    </xf>
    <xf numFmtId="0" fontId="75" fillId="4" borderId="22" xfId="0" applyFont="1" applyFill="1" applyBorder="1" applyAlignment="1">
      <alignment horizontal="center" vertical="center" wrapText="1"/>
    </xf>
    <xf numFmtId="0" fontId="75" fillId="4" borderId="19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68" fillId="8" borderId="6" xfId="1" applyFont="1" applyFill="1" applyBorder="1" applyAlignment="1">
      <alignment horizontal="center" vertical="center" wrapText="1"/>
    </xf>
    <xf numFmtId="0" fontId="68" fillId="8" borderId="0" xfId="1" applyFont="1" applyFill="1" applyBorder="1" applyAlignment="1">
      <alignment horizontal="center" vertical="center" wrapText="1"/>
    </xf>
    <xf numFmtId="0" fontId="68" fillId="8" borderId="15" xfId="1" applyFont="1" applyFill="1" applyBorder="1" applyAlignment="1">
      <alignment horizontal="center" vertical="center" wrapText="1"/>
    </xf>
    <xf numFmtId="0" fontId="68" fillId="8" borderId="18" xfId="1" applyFont="1" applyFill="1" applyBorder="1" applyAlignment="1">
      <alignment horizontal="center" vertical="center" wrapText="1"/>
    </xf>
    <xf numFmtId="0" fontId="68" fillId="8" borderId="22" xfId="1" applyFont="1" applyFill="1" applyBorder="1" applyAlignment="1">
      <alignment horizontal="center" vertical="center" wrapText="1"/>
    </xf>
    <xf numFmtId="0" fontId="68" fillId="8" borderId="19" xfId="1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justify" vertical="center" wrapText="1"/>
    </xf>
    <xf numFmtId="0" fontId="27" fillId="8" borderId="20" xfId="0" applyFont="1" applyFill="1" applyBorder="1" applyAlignment="1">
      <alignment horizontal="justify" vertical="center" wrapText="1"/>
    </xf>
    <xf numFmtId="0" fontId="27" fillId="8" borderId="8" xfId="0" applyFont="1" applyFill="1" applyBorder="1" applyAlignment="1">
      <alignment horizontal="justify" vertical="center" wrapText="1"/>
    </xf>
    <xf numFmtId="0" fontId="27" fillId="8" borderId="6" xfId="0" applyFont="1" applyFill="1" applyBorder="1" applyAlignment="1">
      <alignment horizontal="justify" vertical="center" wrapText="1"/>
    </xf>
    <xf numFmtId="0" fontId="27" fillId="8" borderId="0" xfId="0" applyFont="1" applyFill="1" applyBorder="1" applyAlignment="1">
      <alignment horizontal="justify" vertical="center" wrapText="1"/>
    </xf>
    <xf numFmtId="0" fontId="27" fillId="8" borderId="15" xfId="0" applyFont="1" applyFill="1" applyBorder="1" applyAlignment="1">
      <alignment horizontal="justify" vertical="center" wrapText="1"/>
    </xf>
    <xf numFmtId="0" fontId="85" fillId="10" borderId="17" xfId="0" applyFont="1" applyFill="1" applyBorder="1" applyAlignment="1">
      <alignment horizontal="justify" vertical="center" wrapText="1"/>
    </xf>
    <xf numFmtId="0" fontId="85" fillId="10" borderId="8" xfId="0" applyFont="1" applyFill="1" applyBorder="1" applyAlignment="1">
      <alignment horizontal="justify" vertical="center" wrapText="1"/>
    </xf>
    <xf numFmtId="0" fontId="85" fillId="10" borderId="6" xfId="0" applyFont="1" applyFill="1" applyBorder="1" applyAlignment="1">
      <alignment horizontal="justify" vertical="center" wrapText="1"/>
    </xf>
    <xf numFmtId="0" fontId="85" fillId="10" borderId="15" xfId="0" applyFont="1" applyFill="1" applyBorder="1" applyAlignment="1">
      <alignment horizontal="justify" vertical="center" wrapText="1"/>
    </xf>
    <xf numFmtId="0" fontId="85" fillId="10" borderId="18" xfId="0" applyFont="1" applyFill="1" applyBorder="1" applyAlignment="1">
      <alignment horizontal="justify" vertical="center" wrapText="1"/>
    </xf>
    <xf numFmtId="0" fontId="85" fillId="10" borderId="19" xfId="0" applyFont="1" applyFill="1" applyBorder="1" applyAlignment="1">
      <alignment horizontal="justify" vertical="center" wrapText="1"/>
    </xf>
    <xf numFmtId="2" fontId="47" fillId="0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47" fillId="0" borderId="43" xfId="0" applyNumberFormat="1" applyFont="1" applyFill="1" applyBorder="1" applyAlignment="1" applyProtection="1">
      <alignment horizontal="center" vertical="center" wrapText="1" shrinkToFit="1"/>
      <protection hidden="1"/>
    </xf>
    <xf numFmtId="0" fontId="52" fillId="21" borderId="2" xfId="0" applyFont="1" applyFill="1" applyBorder="1" applyAlignment="1" applyProtection="1">
      <alignment horizontal="center" vertical="center" wrapText="1"/>
      <protection hidden="1"/>
    </xf>
    <xf numFmtId="0" fontId="52" fillId="21" borderId="16" xfId="0" applyFont="1" applyFill="1" applyBorder="1" applyAlignment="1" applyProtection="1">
      <alignment horizontal="center" vertical="center" wrapText="1"/>
      <protection hidden="1"/>
    </xf>
    <xf numFmtId="0" fontId="52" fillId="21" borderId="3" xfId="0" applyFont="1" applyFill="1" applyBorder="1" applyAlignment="1" applyProtection="1">
      <alignment horizontal="center" vertical="center" wrapText="1"/>
      <protection hidden="1"/>
    </xf>
    <xf numFmtId="164" fontId="25" fillId="0" borderId="6" xfId="0" applyNumberFormat="1" applyFont="1" applyFill="1" applyBorder="1" applyAlignment="1" applyProtection="1">
      <alignment horizontal="left" vertical="center" wrapText="1"/>
      <protection hidden="1"/>
    </xf>
    <xf numFmtId="164" fontId="25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5" fillId="0" borderId="99" xfId="0" applyNumberFormat="1" applyFont="1" applyFill="1" applyBorder="1" applyAlignment="1" applyProtection="1">
      <alignment horizontal="left" vertical="center" wrapText="1"/>
      <protection hidden="1"/>
    </xf>
    <xf numFmtId="164" fontId="24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99" xfId="0" applyNumberFormat="1" applyFont="1" applyFill="1" applyBorder="1" applyAlignment="1" applyProtection="1">
      <alignment horizontal="center" vertical="center" wrapText="1"/>
      <protection hidden="1"/>
    </xf>
    <xf numFmtId="164" fontId="25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5" fillId="0" borderId="9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4" fillId="22" borderId="2" xfId="0" applyFont="1" applyFill="1" applyBorder="1" applyAlignment="1">
      <alignment horizontal="center" vertical="center" wrapText="1"/>
    </xf>
    <xf numFmtId="0" fontId="24" fillId="22" borderId="16" xfId="0" applyFont="1" applyFill="1" applyBorder="1" applyAlignment="1">
      <alignment horizontal="center" vertical="center" wrapText="1"/>
    </xf>
    <xf numFmtId="0" fontId="24" fillId="22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8" xfId="0" applyFont="1" applyFill="1" applyBorder="1" applyAlignment="1">
      <alignment horizontal="center" vertical="center" wrapText="1"/>
    </xf>
    <xf numFmtId="0" fontId="43" fillId="17" borderId="6" xfId="0" applyFont="1" applyFill="1" applyBorder="1" applyAlignment="1">
      <alignment horizontal="center" vertical="center" wrapText="1"/>
    </xf>
    <xf numFmtId="0" fontId="43" fillId="17" borderId="15" xfId="0" applyFont="1" applyFill="1" applyBorder="1" applyAlignment="1">
      <alignment horizontal="center" vertical="center" wrapText="1"/>
    </xf>
    <xf numFmtId="0" fontId="43" fillId="17" borderId="18" xfId="0" applyFont="1" applyFill="1" applyBorder="1" applyAlignment="1">
      <alignment horizontal="center" vertical="center" wrapText="1"/>
    </xf>
    <xf numFmtId="0" fontId="43" fillId="17" borderId="19" xfId="0" applyFont="1" applyFill="1" applyBorder="1" applyAlignment="1">
      <alignment horizontal="center" vertical="center" wrapText="1"/>
    </xf>
    <xf numFmtId="2" fontId="9" fillId="0" borderId="41" xfId="0" applyNumberFormat="1" applyFont="1" applyFill="1" applyBorder="1" applyAlignment="1" applyProtection="1">
      <alignment horizontal="center" vertical="center" shrinkToFit="1"/>
      <protection hidden="1"/>
    </xf>
    <xf numFmtId="2" fontId="9" fillId="0" borderId="43" xfId="0" applyNumberFormat="1" applyFont="1" applyFill="1" applyBorder="1" applyAlignment="1" applyProtection="1">
      <alignment horizontal="center" vertical="center" shrinkToFit="1"/>
      <protection hidden="1"/>
    </xf>
    <xf numFmtId="0" fontId="84" fillId="0" borderId="136" xfId="0" applyFont="1" applyFill="1" applyBorder="1" applyAlignment="1">
      <alignment horizontal="center" vertical="center"/>
    </xf>
    <xf numFmtId="0" fontId="84" fillId="0" borderId="65" xfId="0" applyFont="1" applyFill="1" applyBorder="1" applyAlignment="1">
      <alignment horizontal="center" vertical="center"/>
    </xf>
    <xf numFmtId="0" fontId="11" fillId="4" borderId="41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24" fillId="0" borderId="99" xfId="0" applyFont="1" applyFill="1" applyBorder="1" applyAlignment="1" applyProtection="1">
      <alignment horizontal="center" vertical="center"/>
      <protection hidden="1"/>
    </xf>
    <xf numFmtId="0" fontId="29" fillId="12" borderId="137" xfId="0" applyFont="1" applyFill="1" applyBorder="1" applyAlignment="1">
      <alignment horizontal="center" vertical="center" wrapText="1"/>
    </xf>
    <xf numFmtId="0" fontId="29" fillId="12" borderId="126" xfId="0" applyFont="1" applyFill="1" applyBorder="1" applyAlignment="1">
      <alignment horizontal="center" vertical="center" wrapText="1"/>
    </xf>
    <xf numFmtId="0" fontId="3" fillId="12" borderId="138" xfId="0" applyFont="1" applyFill="1" applyBorder="1" applyAlignment="1">
      <alignment horizontal="left" vertical="center" wrapText="1"/>
    </xf>
    <xf numFmtId="0" fontId="3" fillId="12" borderId="139" xfId="0" applyFont="1" applyFill="1" applyBorder="1" applyAlignment="1">
      <alignment horizontal="left" vertical="center" wrapText="1"/>
    </xf>
    <xf numFmtId="0" fontId="84" fillId="0" borderId="140" xfId="0" applyFont="1" applyFill="1" applyBorder="1" applyAlignment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/>
      <protection locked="0"/>
    </xf>
    <xf numFmtId="0" fontId="24" fillId="0" borderId="102" xfId="0" applyFont="1" applyFill="1" applyBorder="1" applyAlignment="1" applyProtection="1">
      <alignment horizontal="center" vertical="center" wrapText="1"/>
      <protection hidden="1"/>
    </xf>
    <xf numFmtId="0" fontId="3" fillId="13" borderId="64" xfId="0" applyFont="1" applyFill="1" applyBorder="1" applyAlignment="1">
      <alignment horizontal="center" vertical="center" wrapText="1"/>
    </xf>
    <xf numFmtId="0" fontId="3" fillId="13" borderId="139" xfId="0" applyFont="1" applyFill="1" applyBorder="1" applyAlignment="1">
      <alignment horizontal="center" vertical="center" wrapText="1"/>
    </xf>
    <xf numFmtId="0" fontId="29" fillId="13" borderId="125" xfId="0" applyFont="1" applyFill="1" applyBorder="1" applyAlignment="1">
      <alignment horizontal="center" vertical="center" wrapText="1"/>
    </xf>
    <xf numFmtId="0" fontId="29" fillId="13" borderId="126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top" textRotation="65"/>
      <protection hidden="1"/>
    </xf>
    <xf numFmtId="2" fontId="40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0" fillId="0" borderId="16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6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6" fillId="6" borderId="77" xfId="0" applyFont="1" applyFill="1" applyBorder="1" applyAlignment="1" applyProtection="1">
      <alignment horizontal="center" vertical="center" wrapText="1"/>
    </xf>
    <xf numFmtId="0" fontId="36" fillId="9" borderId="56" xfId="0" applyFont="1" applyFill="1" applyBorder="1" applyAlignment="1" applyProtection="1">
      <alignment horizontal="center" vertical="center" wrapText="1"/>
    </xf>
    <xf numFmtId="0" fontId="36" fillId="9" borderId="77" xfId="0" applyFont="1" applyFill="1" applyBorder="1" applyAlignment="1" applyProtection="1">
      <alignment horizontal="center" vertical="center" wrapText="1"/>
    </xf>
    <xf numFmtId="0" fontId="36" fillId="9" borderId="66" xfId="0" applyFont="1" applyFill="1" applyBorder="1" applyAlignment="1" applyProtection="1">
      <alignment horizontal="center" vertical="center" wrapText="1"/>
    </xf>
    <xf numFmtId="0" fontId="37" fillId="5" borderId="56" xfId="0" applyFont="1" applyFill="1" applyBorder="1" applyAlignment="1" applyProtection="1">
      <alignment horizontal="center" vertical="center" wrapText="1"/>
    </xf>
    <xf numFmtId="0" fontId="37" fillId="5" borderId="77" xfId="0" applyFont="1" applyFill="1" applyBorder="1" applyAlignment="1" applyProtection="1">
      <alignment horizontal="center" vertical="center" wrapText="1"/>
    </xf>
    <xf numFmtId="0" fontId="37" fillId="5" borderId="66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top" wrapText="1"/>
      <protection hidden="1"/>
    </xf>
    <xf numFmtId="0" fontId="24" fillId="0" borderId="0" xfId="0" applyFont="1" applyFill="1" applyBorder="1" applyAlignment="1">
      <alignment horizontal="center" vertical="center" wrapText="1"/>
    </xf>
    <xf numFmtId="0" fontId="81" fillId="0" borderId="62" xfId="0" quotePrefix="1" applyFont="1" applyFill="1" applyBorder="1" applyAlignment="1" applyProtection="1">
      <alignment horizontal="center" vertical="center" wrapText="1"/>
    </xf>
    <xf numFmtId="0" fontId="81" fillId="0" borderId="131" xfId="0" quotePrefix="1" applyFont="1" applyFill="1" applyBorder="1" applyAlignment="1" applyProtection="1">
      <alignment horizontal="center" vertical="center" wrapText="1"/>
    </xf>
    <xf numFmtId="0" fontId="52" fillId="4" borderId="2" xfId="0" applyFont="1" applyFill="1" applyBorder="1" applyAlignment="1" applyProtection="1">
      <alignment horizontal="center" vertical="center" wrapText="1"/>
      <protection locked="0"/>
    </xf>
    <xf numFmtId="0" fontId="52" fillId="4" borderId="16" xfId="0" applyFont="1" applyFill="1" applyBorder="1" applyAlignment="1" applyProtection="1">
      <alignment horizontal="center" vertical="center" wrapText="1"/>
      <protection locked="0"/>
    </xf>
    <xf numFmtId="0" fontId="52" fillId="4" borderId="3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2" fillId="3" borderId="128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6" fillId="3" borderId="122" xfId="0" applyFont="1" applyFill="1" applyBorder="1" applyAlignment="1">
      <alignment horizontal="right" vertical="center"/>
    </xf>
    <xf numFmtId="0" fontId="6" fillId="3" borderId="105" xfId="0" applyFont="1" applyFill="1" applyBorder="1" applyAlignment="1">
      <alignment horizontal="right" vertical="center"/>
    </xf>
    <xf numFmtId="0" fontId="1" fillId="3" borderId="122" xfId="0" applyFont="1" applyFill="1" applyBorder="1" applyAlignment="1">
      <alignment horizontal="right" vertical="center"/>
    </xf>
    <xf numFmtId="0" fontId="1" fillId="3" borderId="105" xfId="0" applyFont="1" applyFill="1" applyBorder="1" applyAlignment="1">
      <alignment horizontal="right" vertical="center"/>
    </xf>
    <xf numFmtId="0" fontId="45" fillId="16" borderId="17" xfId="0" applyFont="1" applyFill="1" applyBorder="1" applyAlignment="1">
      <alignment horizontal="center" vertical="center" wrapText="1"/>
    </xf>
    <xf numFmtId="0" fontId="45" fillId="16" borderId="8" xfId="0" applyFont="1" applyFill="1" applyBorder="1" applyAlignment="1">
      <alignment horizontal="center" vertical="center" wrapText="1"/>
    </xf>
    <xf numFmtId="0" fontId="45" fillId="16" borderId="6" xfId="0" applyFont="1" applyFill="1" applyBorder="1" applyAlignment="1">
      <alignment horizontal="center" vertical="center" wrapText="1"/>
    </xf>
    <xf numFmtId="0" fontId="45" fillId="16" borderId="15" xfId="0" applyFont="1" applyFill="1" applyBorder="1" applyAlignment="1">
      <alignment horizontal="center" vertical="center" wrapText="1"/>
    </xf>
    <xf numFmtId="0" fontId="45" fillId="16" borderId="18" xfId="0" applyFont="1" applyFill="1" applyBorder="1" applyAlignment="1">
      <alignment horizontal="center" vertical="center" wrapText="1"/>
    </xf>
    <xf numFmtId="0" fontId="45" fillId="16" borderId="19" xfId="0" applyFont="1" applyFill="1" applyBorder="1" applyAlignment="1">
      <alignment horizontal="center" vertical="center" wrapText="1"/>
    </xf>
    <xf numFmtId="0" fontId="53" fillId="15" borderId="17" xfId="0" applyFont="1" applyFill="1" applyBorder="1" applyAlignment="1">
      <alignment horizontal="center" vertical="center" wrapText="1"/>
    </xf>
    <xf numFmtId="0" fontId="53" fillId="15" borderId="8" xfId="0" applyFont="1" applyFill="1" applyBorder="1" applyAlignment="1">
      <alignment horizontal="center" vertical="center" wrapText="1"/>
    </xf>
    <xf numFmtId="0" fontId="53" fillId="15" borderId="6" xfId="0" applyFont="1" applyFill="1" applyBorder="1" applyAlignment="1">
      <alignment horizontal="center" vertical="center" wrapText="1"/>
    </xf>
    <xf numFmtId="0" fontId="53" fillId="15" borderId="15" xfId="0" applyFont="1" applyFill="1" applyBorder="1" applyAlignment="1">
      <alignment horizontal="center" vertical="center" wrapText="1"/>
    </xf>
    <xf numFmtId="0" fontId="53" fillId="15" borderId="18" xfId="0" applyFont="1" applyFill="1" applyBorder="1" applyAlignment="1">
      <alignment horizontal="center" vertical="center" wrapText="1"/>
    </xf>
    <xf numFmtId="0" fontId="53" fillId="15" borderId="19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64" fontId="4" fillId="0" borderId="77" xfId="0" applyNumberFormat="1" applyFont="1" applyFill="1" applyBorder="1" applyAlignment="1" applyProtection="1">
      <alignment horizontal="center" vertical="center"/>
      <protection hidden="1"/>
    </xf>
    <xf numFmtId="164" fontId="4" fillId="0" borderId="66" xfId="0" applyNumberFormat="1" applyFont="1" applyFill="1" applyBorder="1" applyAlignment="1" applyProtection="1">
      <alignment horizontal="center" vertical="center"/>
      <protection hidden="1"/>
    </xf>
    <xf numFmtId="0" fontId="1" fillId="19" borderId="13" xfId="0" applyFont="1" applyFill="1" applyBorder="1" applyAlignment="1" applyProtection="1">
      <alignment horizontal="center" vertical="center"/>
      <protection hidden="1"/>
    </xf>
    <xf numFmtId="0" fontId="1" fillId="19" borderId="93" xfId="0" applyFont="1" applyFill="1" applyBorder="1" applyAlignment="1" applyProtection="1">
      <alignment horizontal="center" vertical="center"/>
      <protection hidden="1"/>
    </xf>
    <xf numFmtId="0" fontId="1" fillId="19" borderId="14" xfId="0" applyFont="1" applyFill="1" applyBorder="1" applyAlignment="1" applyProtection="1">
      <alignment horizontal="center" vertical="center"/>
      <protection hidden="1"/>
    </xf>
    <xf numFmtId="0" fontId="1" fillId="9" borderId="13" xfId="0" applyFont="1" applyFill="1" applyBorder="1" applyAlignment="1" applyProtection="1">
      <alignment horizontal="center" vertical="center"/>
      <protection hidden="1"/>
    </xf>
    <xf numFmtId="0" fontId="1" fillId="18" borderId="47" xfId="0" applyFont="1" applyFill="1" applyBorder="1" applyAlignment="1" applyProtection="1">
      <alignment horizontal="center" vertical="center"/>
      <protection hidden="1"/>
    </xf>
    <xf numFmtId="0" fontId="1" fillId="18" borderId="13" xfId="0" applyFont="1" applyFill="1" applyBorder="1" applyAlignment="1" applyProtection="1">
      <alignment horizontal="center" vertical="center"/>
      <protection hidden="1"/>
    </xf>
    <xf numFmtId="0" fontId="82" fillId="21" borderId="14" xfId="0" applyFont="1" applyFill="1" applyBorder="1" applyAlignment="1">
      <alignment horizontal="center" vertical="center"/>
    </xf>
    <xf numFmtId="0" fontId="82" fillId="21" borderId="49" xfId="0" applyFont="1" applyFill="1" applyBorder="1" applyAlignment="1">
      <alignment horizontal="center" vertical="center"/>
    </xf>
    <xf numFmtId="0" fontId="82" fillId="21" borderId="47" xfId="0" applyFont="1" applyFill="1" applyBorder="1" applyAlignment="1">
      <alignment horizontal="center" vertical="center"/>
    </xf>
    <xf numFmtId="0" fontId="48" fillId="20" borderId="17" xfId="0" applyFont="1" applyFill="1" applyBorder="1" applyAlignment="1">
      <alignment horizontal="center" vertical="center" wrapText="1"/>
    </xf>
    <xf numFmtId="0" fontId="48" fillId="20" borderId="8" xfId="0" applyFont="1" applyFill="1" applyBorder="1" applyAlignment="1">
      <alignment horizontal="center" vertical="center" wrapText="1"/>
    </xf>
    <xf numFmtId="0" fontId="48" fillId="20" borderId="6" xfId="0" applyFont="1" applyFill="1" applyBorder="1" applyAlignment="1">
      <alignment horizontal="center" vertical="center" wrapText="1"/>
    </xf>
    <xf numFmtId="0" fontId="48" fillId="20" borderId="15" xfId="0" applyFont="1" applyFill="1" applyBorder="1" applyAlignment="1">
      <alignment horizontal="center" vertical="center" wrapText="1"/>
    </xf>
    <xf numFmtId="0" fontId="48" fillId="20" borderId="18" xfId="0" applyFont="1" applyFill="1" applyBorder="1" applyAlignment="1">
      <alignment horizontal="center" vertical="center" wrapText="1"/>
    </xf>
    <xf numFmtId="0" fontId="48" fillId="20" borderId="19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top"/>
      <protection hidden="1"/>
    </xf>
    <xf numFmtId="0" fontId="17" fillId="0" borderId="93" xfId="0" applyFont="1" applyFill="1" applyBorder="1" applyAlignment="1" applyProtection="1">
      <alignment horizontal="center" vertical="center"/>
      <protection hidden="1"/>
    </xf>
    <xf numFmtId="0" fontId="17" fillId="0" borderId="144" xfId="0" applyFont="1" applyFill="1" applyBorder="1" applyAlignment="1" applyProtection="1">
      <alignment horizontal="center" vertical="center"/>
      <protection hidden="1"/>
    </xf>
    <xf numFmtId="0" fontId="6" fillId="10" borderId="7" xfId="0" applyFont="1" applyFill="1" applyBorder="1" applyAlignment="1">
      <alignment horizontal="left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53" xfId="0" applyFont="1" applyFill="1" applyBorder="1" applyAlignment="1">
      <alignment horizontal="left" vertical="center"/>
    </xf>
    <xf numFmtId="0" fontId="6" fillId="10" borderId="104" xfId="0" applyFont="1" applyFill="1" applyBorder="1" applyAlignment="1">
      <alignment horizontal="left" vertical="center"/>
    </xf>
    <xf numFmtId="0" fontId="6" fillId="10" borderId="11" xfId="0" applyFont="1" applyFill="1" applyBorder="1" applyAlignment="1">
      <alignment horizontal="left" vertical="top" wrapText="1"/>
    </xf>
    <xf numFmtId="0" fontId="6" fillId="10" borderId="153" xfId="0" applyFont="1" applyFill="1" applyBorder="1" applyAlignment="1">
      <alignment horizontal="left" vertical="top" wrapText="1"/>
    </xf>
    <xf numFmtId="0" fontId="6" fillId="10" borderId="104" xfId="0" applyFont="1" applyFill="1" applyBorder="1" applyAlignment="1">
      <alignment horizontal="left" vertical="top" wrapText="1"/>
    </xf>
    <xf numFmtId="0" fontId="50" fillId="18" borderId="6" xfId="0" applyFont="1" applyFill="1" applyBorder="1" applyAlignment="1" applyProtection="1">
      <alignment horizontal="center" vertical="top"/>
    </xf>
    <xf numFmtId="0" fontId="50" fillId="18" borderId="0" xfId="0" applyFont="1" applyFill="1" applyBorder="1" applyAlignment="1" applyProtection="1">
      <alignment horizontal="center" vertical="top"/>
    </xf>
    <xf numFmtId="0" fontId="50" fillId="18" borderId="18" xfId="0" applyFont="1" applyFill="1" applyBorder="1" applyAlignment="1" applyProtection="1">
      <alignment horizontal="center" vertical="top"/>
    </xf>
    <xf numFmtId="0" fontId="50" fillId="18" borderId="22" xfId="0" applyFont="1" applyFill="1" applyBorder="1" applyAlignment="1" applyProtection="1">
      <alignment horizontal="center" vertical="top"/>
    </xf>
    <xf numFmtId="0" fontId="21" fillId="18" borderId="0" xfId="0" applyFont="1" applyFill="1" applyBorder="1" applyAlignment="1" applyProtection="1">
      <alignment horizontal="center" vertical="top"/>
      <protection hidden="1"/>
    </xf>
    <xf numFmtId="0" fontId="21" fillId="18" borderId="15" xfId="0" applyFont="1" applyFill="1" applyBorder="1" applyAlignment="1" applyProtection="1">
      <alignment horizontal="center" vertical="top"/>
      <protection hidden="1"/>
    </xf>
    <xf numFmtId="0" fontId="21" fillId="18" borderId="22" xfId="0" applyFont="1" applyFill="1" applyBorder="1" applyAlignment="1" applyProtection="1">
      <alignment horizontal="center" vertical="top"/>
      <protection hidden="1"/>
    </xf>
    <xf numFmtId="0" fontId="21" fillId="18" borderId="19" xfId="0" applyFont="1" applyFill="1" applyBorder="1" applyAlignment="1" applyProtection="1">
      <alignment horizontal="center" vertical="top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top"/>
    </xf>
    <xf numFmtId="0" fontId="10" fillId="9" borderId="16" xfId="0" applyFont="1" applyFill="1" applyBorder="1" applyAlignment="1" applyProtection="1">
      <alignment horizontal="center" vertical="top"/>
    </xf>
    <xf numFmtId="0" fontId="10" fillId="9" borderId="3" xfId="0" applyFont="1" applyFill="1" applyBorder="1" applyAlignment="1" applyProtection="1">
      <alignment horizontal="center" vertical="top"/>
    </xf>
    <xf numFmtId="0" fontId="21" fillId="9" borderId="17" xfId="0" applyFont="1" applyFill="1" applyBorder="1" applyAlignment="1" applyProtection="1">
      <alignment horizontal="center" vertical="center"/>
    </xf>
    <xf numFmtId="0" fontId="21" fillId="9" borderId="20" xfId="0" applyFont="1" applyFill="1" applyBorder="1" applyAlignment="1" applyProtection="1">
      <alignment horizontal="center" vertical="center"/>
    </xf>
    <xf numFmtId="0" fontId="21" fillId="9" borderId="8" xfId="0" applyFont="1" applyFill="1" applyBorder="1" applyAlignment="1" applyProtection="1">
      <alignment horizontal="center" vertical="center"/>
    </xf>
    <xf numFmtId="0" fontId="21" fillId="9" borderId="6" xfId="0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</xf>
    <xf numFmtId="0" fontId="21" fillId="9" borderId="15" xfId="0" applyFont="1" applyFill="1" applyBorder="1" applyAlignment="1" applyProtection="1">
      <alignment horizontal="center" vertical="center"/>
    </xf>
    <xf numFmtId="0" fontId="21" fillId="18" borderId="17" xfId="0" applyFont="1" applyFill="1" applyBorder="1" applyAlignment="1" applyProtection="1">
      <alignment horizontal="center" vertical="center"/>
    </xf>
    <xf numFmtId="0" fontId="21" fillId="18" borderId="20" xfId="0" applyFont="1" applyFill="1" applyBorder="1" applyAlignment="1" applyProtection="1">
      <alignment horizontal="center" vertical="center"/>
    </xf>
    <xf numFmtId="0" fontId="21" fillId="18" borderId="8" xfId="0" applyFont="1" applyFill="1" applyBorder="1" applyAlignment="1" applyProtection="1">
      <alignment horizontal="center" vertical="center"/>
    </xf>
    <xf numFmtId="0" fontId="21" fillId="18" borderId="6" xfId="0" applyFont="1" applyFill="1" applyBorder="1" applyAlignment="1" applyProtection="1">
      <alignment horizontal="center" vertical="center"/>
    </xf>
    <xf numFmtId="0" fontId="21" fillId="18" borderId="0" xfId="0" applyFont="1" applyFill="1" applyBorder="1" applyAlignment="1" applyProtection="1">
      <alignment horizontal="center" vertical="center"/>
    </xf>
    <xf numFmtId="0" fontId="21" fillId="18" borderId="15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10" fillId="18" borderId="2" xfId="0" applyFont="1" applyFill="1" applyBorder="1" applyAlignment="1" applyProtection="1">
      <alignment horizontal="center" vertical="top"/>
    </xf>
    <xf numFmtId="0" fontId="10" fillId="18" borderId="16" xfId="0" applyFont="1" applyFill="1" applyBorder="1" applyAlignment="1" applyProtection="1">
      <alignment horizontal="center" vertical="top"/>
    </xf>
    <xf numFmtId="0" fontId="10" fillId="18" borderId="3" xfId="0" applyFont="1" applyFill="1" applyBorder="1" applyAlignment="1" applyProtection="1">
      <alignment horizontal="center" vertical="top"/>
    </xf>
    <xf numFmtId="0" fontId="50" fillId="9" borderId="6" xfId="0" applyFont="1" applyFill="1" applyBorder="1" applyAlignment="1" applyProtection="1">
      <alignment horizontal="center" vertical="top"/>
    </xf>
    <xf numFmtId="0" fontId="50" fillId="9" borderId="0" xfId="0" applyFont="1" applyFill="1" applyBorder="1" applyAlignment="1" applyProtection="1">
      <alignment horizontal="center" vertical="top"/>
    </xf>
    <xf numFmtId="0" fontId="50" fillId="9" borderId="18" xfId="0" applyFont="1" applyFill="1" applyBorder="1" applyAlignment="1" applyProtection="1">
      <alignment horizontal="center" vertical="top"/>
    </xf>
    <xf numFmtId="0" fontId="50" fillId="9" borderId="22" xfId="0" applyFont="1" applyFill="1" applyBorder="1" applyAlignment="1" applyProtection="1">
      <alignment horizontal="center" vertical="top"/>
    </xf>
    <xf numFmtId="0" fontId="21" fillId="9" borderId="0" xfId="0" applyFont="1" applyFill="1" applyBorder="1" applyAlignment="1" applyProtection="1">
      <alignment horizontal="center" vertical="top"/>
      <protection hidden="1"/>
    </xf>
    <xf numFmtId="0" fontId="21" fillId="9" borderId="15" xfId="0" applyFont="1" applyFill="1" applyBorder="1" applyAlignment="1" applyProtection="1">
      <alignment horizontal="center" vertical="top"/>
      <protection hidden="1"/>
    </xf>
    <xf numFmtId="0" fontId="21" fillId="9" borderId="22" xfId="0" applyFont="1" applyFill="1" applyBorder="1" applyAlignment="1" applyProtection="1">
      <alignment horizontal="center" vertical="top"/>
      <protection hidden="1"/>
    </xf>
    <xf numFmtId="0" fontId="21" fillId="9" borderId="19" xfId="0" applyFont="1" applyFill="1" applyBorder="1" applyAlignment="1" applyProtection="1">
      <alignment horizontal="center" vertical="top"/>
      <protection hidden="1"/>
    </xf>
    <xf numFmtId="0" fontId="79" fillId="21" borderId="17" xfId="0" applyFont="1" applyFill="1" applyBorder="1" applyAlignment="1" applyProtection="1">
      <alignment horizontal="center" vertical="center"/>
      <protection hidden="1"/>
    </xf>
    <xf numFmtId="0" fontId="79" fillId="21" borderId="20" xfId="0" applyFont="1" applyFill="1" applyBorder="1" applyAlignment="1" applyProtection="1">
      <alignment horizontal="center" vertical="center"/>
      <protection hidden="1"/>
    </xf>
    <xf numFmtId="0" fontId="79" fillId="21" borderId="8" xfId="0" applyFont="1" applyFill="1" applyBorder="1" applyAlignment="1" applyProtection="1">
      <alignment horizontal="center" vertical="center"/>
      <protection hidden="1"/>
    </xf>
    <xf numFmtId="0" fontId="79" fillId="21" borderId="18" xfId="0" applyFont="1" applyFill="1" applyBorder="1" applyAlignment="1" applyProtection="1">
      <alignment horizontal="center" vertical="center"/>
      <protection hidden="1"/>
    </xf>
    <xf numFmtId="0" fontId="79" fillId="21" borderId="22" xfId="0" applyFont="1" applyFill="1" applyBorder="1" applyAlignment="1" applyProtection="1">
      <alignment horizontal="center" vertical="center"/>
      <protection hidden="1"/>
    </xf>
    <xf numFmtId="0" fontId="79" fillId="21" borderId="19" xfId="0" applyFont="1" applyFill="1" applyBorder="1" applyAlignment="1" applyProtection="1">
      <alignment horizontal="center" vertical="center"/>
      <protection hidden="1"/>
    </xf>
    <xf numFmtId="0" fontId="80" fillId="0" borderId="17" xfId="0" applyFont="1" applyFill="1" applyBorder="1" applyAlignment="1" applyProtection="1">
      <protection hidden="1"/>
    </xf>
    <xf numFmtId="0" fontId="80" fillId="0" borderId="20" xfId="0" applyFont="1" applyFill="1" applyBorder="1" applyAlignment="1" applyProtection="1">
      <protection hidden="1"/>
    </xf>
    <xf numFmtId="0" fontId="80" fillId="0" borderId="18" xfId="0" applyFont="1" applyFill="1" applyBorder="1" applyAlignment="1" applyProtection="1">
      <protection hidden="1"/>
    </xf>
    <xf numFmtId="0" fontId="80" fillId="0" borderId="22" xfId="0" applyFont="1" applyFill="1" applyBorder="1" applyAlignment="1" applyProtection="1">
      <protection hidden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31" fillId="4" borderId="109" xfId="0" applyFont="1" applyFill="1" applyBorder="1" applyAlignment="1" applyProtection="1">
      <alignment horizontal="center" vertical="center"/>
      <protection locked="0"/>
    </xf>
    <xf numFmtId="0" fontId="31" fillId="4" borderId="44" xfId="0" applyFont="1" applyFill="1" applyBorder="1" applyAlignment="1" applyProtection="1">
      <alignment horizontal="center" vertical="center"/>
      <protection locked="0"/>
    </xf>
    <xf numFmtId="0" fontId="31" fillId="4" borderId="31" xfId="0" applyFont="1" applyFill="1" applyBorder="1" applyAlignment="1" applyProtection="1">
      <alignment horizontal="center" vertical="center"/>
      <protection locked="0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4" borderId="41" xfId="0" applyFont="1" applyFill="1" applyBorder="1" applyAlignment="1" applyProtection="1">
      <alignment horizontal="center" vertical="center"/>
      <protection locked="0"/>
    </xf>
    <xf numFmtId="0" fontId="50" fillId="4" borderId="43" xfId="0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>
      <alignment horizontal="center" vertical="top"/>
    </xf>
    <xf numFmtId="0" fontId="26" fillId="10" borderId="76" xfId="0" applyFont="1" applyFill="1" applyBorder="1" applyAlignment="1">
      <alignment horizontal="center" vertical="top"/>
    </xf>
    <xf numFmtId="0" fontId="26" fillId="10" borderId="100" xfId="0" applyFont="1" applyFill="1" applyBorder="1" applyAlignment="1">
      <alignment horizontal="center" vertical="top"/>
    </xf>
    <xf numFmtId="0" fontId="26" fillId="10" borderId="101" xfId="0" applyFont="1" applyFill="1" applyBorder="1" applyAlignment="1">
      <alignment horizontal="center" vertical="top"/>
    </xf>
    <xf numFmtId="0" fontId="24" fillId="10" borderId="79" xfId="0" applyFont="1" applyFill="1" applyBorder="1" applyAlignment="1">
      <alignment horizontal="center" vertical="top"/>
    </xf>
    <xf numFmtId="0" fontId="24" fillId="10" borderId="0" xfId="0" applyFont="1" applyFill="1" applyBorder="1" applyAlignment="1">
      <alignment horizontal="center" vertical="top"/>
    </xf>
    <xf numFmtId="0" fontId="24" fillId="10" borderId="99" xfId="0" applyFont="1" applyFill="1" applyBorder="1" applyAlignment="1">
      <alignment horizontal="center" vertical="top"/>
    </xf>
    <xf numFmtId="0" fontId="4" fillId="0" borderId="111" xfId="0" applyFont="1" applyFill="1" applyBorder="1" applyAlignment="1">
      <alignment horizontal="center" vertical="center" wrapText="1"/>
    </xf>
    <xf numFmtId="0" fontId="4" fillId="0" borderId="112" xfId="0" applyFont="1" applyFill="1" applyBorder="1" applyAlignment="1">
      <alignment horizontal="center" vertical="center" wrapText="1"/>
    </xf>
    <xf numFmtId="14" fontId="60" fillId="6" borderId="41" xfId="0" applyNumberFormat="1" applyFont="1" applyFill="1" applyBorder="1" applyAlignment="1" applyProtection="1">
      <alignment horizontal="center" vertical="center" textRotation="90"/>
      <protection hidden="1"/>
    </xf>
    <xf numFmtId="14" fontId="60" fillId="6" borderId="42" xfId="0" applyNumberFormat="1" applyFont="1" applyFill="1" applyBorder="1" applyAlignment="1" applyProtection="1">
      <alignment horizontal="center" vertical="center" textRotation="90"/>
      <protection hidden="1"/>
    </xf>
    <xf numFmtId="14" fontId="60" fillId="6" borderId="43" xfId="0" applyNumberFormat="1" applyFont="1" applyFill="1" applyBorder="1" applyAlignment="1" applyProtection="1">
      <alignment horizontal="center" vertical="center" textRotation="90"/>
      <protection hidden="1"/>
    </xf>
    <xf numFmtId="0" fontId="16" fillId="0" borderId="4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40" fillId="8" borderId="2" xfId="0" applyFont="1" applyFill="1" applyBorder="1" applyAlignment="1">
      <alignment horizontal="center" vertical="center"/>
    </xf>
    <xf numFmtId="0" fontId="40" fillId="8" borderId="16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19" xfId="0" applyFont="1" applyFill="1" applyBorder="1" applyAlignment="1">
      <alignment horizontal="center" vertical="center" wrapText="1"/>
    </xf>
    <xf numFmtId="0" fontId="31" fillId="4" borderId="110" xfId="0" applyFont="1" applyFill="1" applyBorder="1" applyAlignment="1" applyProtection="1">
      <alignment horizontal="center" vertical="center"/>
      <protection locked="0"/>
    </xf>
    <xf numFmtId="0" fontId="31" fillId="4" borderId="16" xfId="0" applyFont="1" applyFill="1" applyBorder="1" applyAlignment="1" applyProtection="1">
      <alignment horizontal="center" vertical="center"/>
      <protection locked="0"/>
    </xf>
    <xf numFmtId="0" fontId="31" fillId="4" borderId="81" xfId="0" applyFont="1" applyFill="1" applyBorder="1" applyAlignment="1" applyProtection="1">
      <alignment horizontal="center" vertical="center"/>
      <protection locked="0"/>
    </xf>
    <xf numFmtId="0" fontId="24" fillId="10" borderId="2" xfId="0" applyFont="1" applyFill="1" applyBorder="1" applyAlignment="1">
      <alignment horizontal="center" vertical="center"/>
    </xf>
    <xf numFmtId="0" fontId="24" fillId="10" borderId="3" xfId="0" applyFont="1" applyFill="1" applyBorder="1" applyAlignment="1">
      <alignment horizontal="center" vertical="center"/>
    </xf>
    <xf numFmtId="0" fontId="50" fillId="3" borderId="6" xfId="0" applyFont="1" applyFill="1" applyBorder="1" applyAlignment="1" applyProtection="1">
      <alignment horizontal="center" vertical="top"/>
    </xf>
    <xf numFmtId="0" fontId="50" fillId="3" borderId="0" xfId="0" applyFont="1" applyFill="1" applyBorder="1" applyAlignment="1" applyProtection="1">
      <alignment horizontal="center" vertical="top"/>
    </xf>
    <xf numFmtId="0" fontId="50" fillId="3" borderId="18" xfId="0" applyFont="1" applyFill="1" applyBorder="1" applyAlignment="1" applyProtection="1">
      <alignment horizontal="center" vertical="top"/>
    </xf>
    <xf numFmtId="0" fontId="50" fillId="3" borderId="22" xfId="0" applyFont="1" applyFill="1" applyBorder="1" applyAlignment="1" applyProtection="1">
      <alignment horizontal="center" vertical="top"/>
    </xf>
    <xf numFmtId="0" fontId="21" fillId="3" borderId="0" xfId="0" applyFont="1" applyFill="1" applyBorder="1" applyAlignment="1" applyProtection="1">
      <alignment horizontal="center" vertical="top"/>
      <protection hidden="1"/>
    </xf>
    <xf numFmtId="0" fontId="21" fillId="3" borderId="15" xfId="0" applyFont="1" applyFill="1" applyBorder="1" applyAlignment="1" applyProtection="1">
      <alignment horizontal="center" vertical="top"/>
      <protection hidden="1"/>
    </xf>
    <xf numFmtId="0" fontId="21" fillId="3" borderId="22" xfId="0" applyFont="1" applyFill="1" applyBorder="1" applyAlignment="1" applyProtection="1">
      <alignment horizontal="center" vertical="top"/>
      <protection hidden="1"/>
    </xf>
    <xf numFmtId="0" fontId="21" fillId="3" borderId="19" xfId="0" applyFont="1" applyFill="1" applyBorder="1" applyAlignment="1" applyProtection="1">
      <alignment horizontal="center" vertical="top"/>
      <protection hidden="1"/>
    </xf>
    <xf numFmtId="0" fontId="10" fillId="2" borderId="95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98" xfId="0" applyFont="1" applyFill="1" applyBorder="1" applyAlignment="1">
      <alignment horizontal="center" vertical="center" wrapText="1"/>
    </xf>
    <xf numFmtId="0" fontId="10" fillId="2" borderId="7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99" xfId="0" applyFont="1" applyFill="1" applyBorder="1" applyAlignment="1">
      <alignment horizontal="center" vertical="center" wrapText="1"/>
    </xf>
    <xf numFmtId="0" fontId="56" fillId="2" borderId="17" xfId="0" applyFont="1" applyFill="1" applyBorder="1" applyAlignment="1">
      <alignment horizontal="center" vertical="center" wrapText="1"/>
    </xf>
    <xf numFmtId="0" fontId="56" fillId="2" borderId="20" xfId="0" applyFont="1" applyFill="1" applyBorder="1" applyAlignment="1">
      <alignment horizontal="center" vertical="center" wrapText="1"/>
    </xf>
    <xf numFmtId="0" fontId="56" fillId="2" borderId="8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center" vertical="center" wrapText="1"/>
    </xf>
    <xf numFmtId="0" fontId="56" fillId="2" borderId="15" xfId="0" applyFont="1" applyFill="1" applyBorder="1" applyAlignment="1">
      <alignment horizontal="center" vertical="center" wrapText="1"/>
    </xf>
    <xf numFmtId="0" fontId="56" fillId="2" borderId="18" xfId="0" applyFont="1" applyFill="1" applyBorder="1" applyAlignment="1">
      <alignment horizontal="center" vertical="center" wrapText="1"/>
    </xf>
    <xf numFmtId="0" fontId="56" fillId="2" borderId="22" xfId="0" applyFont="1" applyFill="1" applyBorder="1" applyAlignment="1">
      <alignment horizontal="center" vertical="center" wrapText="1"/>
    </xf>
    <xf numFmtId="0" fontId="56" fillId="2" borderId="1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11" xfId="0" applyFont="1" applyFill="1" applyBorder="1" applyAlignment="1">
      <alignment horizontal="center" vertical="center"/>
    </xf>
    <xf numFmtId="0" fontId="4" fillId="0" borderId="112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top"/>
    </xf>
    <xf numFmtId="0" fontId="10" fillId="3" borderId="16" xfId="0" applyFont="1" applyFill="1" applyBorder="1" applyAlignment="1" applyProtection="1">
      <alignment horizontal="center" vertical="top"/>
    </xf>
    <xf numFmtId="0" fontId="10" fillId="3" borderId="3" xfId="0" applyFont="1" applyFill="1" applyBorder="1" applyAlignment="1" applyProtection="1">
      <alignment horizontal="center" vertical="top"/>
    </xf>
    <xf numFmtId="0" fontId="21" fillId="3" borderId="17" xfId="0" applyFont="1" applyFill="1" applyBorder="1" applyAlignment="1" applyProtection="1">
      <alignment horizontal="center" vertical="center"/>
    </xf>
    <xf numFmtId="0" fontId="21" fillId="3" borderId="20" xfId="0" applyFont="1" applyFill="1" applyBorder="1" applyAlignment="1" applyProtection="1">
      <alignment horizontal="center" vertical="center"/>
    </xf>
    <xf numFmtId="0" fontId="21" fillId="3" borderId="8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21" fillId="3" borderId="15" xfId="0" applyFont="1" applyFill="1" applyBorder="1" applyAlignment="1" applyProtection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31" fillId="4" borderId="106" xfId="0" applyFont="1" applyFill="1" applyBorder="1" applyAlignment="1" applyProtection="1">
      <alignment horizontal="center" vertical="center"/>
      <protection locked="0"/>
    </xf>
    <xf numFmtId="0" fontId="31" fillId="4" borderId="108" xfId="0" applyFont="1" applyFill="1" applyBorder="1" applyAlignment="1" applyProtection="1">
      <alignment horizontal="center" vertical="center"/>
      <protection locked="0"/>
    </xf>
    <xf numFmtId="0" fontId="31" fillId="4" borderId="2" xfId="0" applyFont="1" applyFill="1" applyBorder="1" applyAlignment="1" applyProtection="1">
      <alignment horizontal="center" vertical="center"/>
      <protection locked="0"/>
    </xf>
    <xf numFmtId="0" fontId="31" fillId="4" borderId="3" xfId="0" applyFont="1" applyFill="1" applyBorder="1" applyAlignment="1" applyProtection="1">
      <alignment horizontal="center" vertical="center"/>
      <protection locked="0"/>
    </xf>
    <xf numFmtId="0" fontId="73" fillId="4" borderId="41" xfId="0" applyFont="1" applyFill="1" applyBorder="1" applyAlignment="1" applyProtection="1">
      <alignment horizontal="center" vertical="center"/>
      <protection locked="0"/>
    </xf>
    <xf numFmtId="0" fontId="73" fillId="4" borderId="43" xfId="0" applyFont="1" applyFill="1" applyBorder="1" applyAlignment="1" applyProtection="1">
      <alignment horizontal="center" vertical="center"/>
      <protection locked="0"/>
    </xf>
    <xf numFmtId="0" fontId="10" fillId="9" borderId="2" xfId="0" applyFont="1" applyFill="1" applyBorder="1" applyAlignment="1" applyProtection="1">
      <alignment horizontal="center" vertical="top"/>
      <protection hidden="1"/>
    </xf>
    <xf numFmtId="0" fontId="10" fillId="9" borderId="16" xfId="0" applyFont="1" applyFill="1" applyBorder="1" applyAlignment="1" applyProtection="1">
      <alignment horizontal="center" vertical="top"/>
      <protection hidden="1"/>
    </xf>
    <xf numFmtId="0" fontId="10" fillId="9" borderId="3" xfId="0" applyFont="1" applyFill="1" applyBorder="1" applyAlignment="1" applyProtection="1">
      <alignment horizontal="center" vertical="top"/>
      <protection hidden="1"/>
    </xf>
    <xf numFmtId="0" fontId="50" fillId="9" borderId="6" xfId="0" applyFont="1" applyFill="1" applyBorder="1" applyAlignment="1" applyProtection="1">
      <alignment horizontal="center" vertical="top"/>
      <protection hidden="1"/>
    </xf>
    <xf numFmtId="0" fontId="50" fillId="9" borderId="0" xfId="0" applyFont="1" applyFill="1" applyBorder="1" applyAlignment="1" applyProtection="1">
      <alignment horizontal="center" vertical="top"/>
      <protection hidden="1"/>
    </xf>
    <xf numFmtId="0" fontId="50" fillId="9" borderId="18" xfId="0" applyFont="1" applyFill="1" applyBorder="1" applyAlignment="1" applyProtection="1">
      <alignment horizontal="center" vertical="top"/>
      <protection hidden="1"/>
    </xf>
    <xf numFmtId="0" fontId="50" fillId="9" borderId="22" xfId="0" applyFont="1" applyFill="1" applyBorder="1" applyAlignment="1" applyProtection="1">
      <alignment horizontal="center" vertical="top"/>
      <protection hidden="1"/>
    </xf>
    <xf numFmtId="0" fontId="50" fillId="18" borderId="6" xfId="0" applyFont="1" applyFill="1" applyBorder="1" applyAlignment="1" applyProtection="1">
      <alignment horizontal="center" vertical="top"/>
      <protection hidden="1"/>
    </xf>
    <xf numFmtId="0" fontId="50" fillId="18" borderId="0" xfId="0" applyFont="1" applyFill="1" applyBorder="1" applyAlignment="1" applyProtection="1">
      <alignment horizontal="center" vertical="top"/>
      <protection hidden="1"/>
    </xf>
    <xf numFmtId="0" fontId="50" fillId="18" borderId="18" xfId="0" applyFont="1" applyFill="1" applyBorder="1" applyAlignment="1" applyProtection="1">
      <alignment horizontal="center" vertical="top"/>
      <protection hidden="1"/>
    </xf>
    <xf numFmtId="0" fontId="50" fillId="18" borderId="22" xfId="0" applyFont="1" applyFill="1" applyBorder="1" applyAlignment="1" applyProtection="1">
      <alignment horizontal="center" vertical="top"/>
      <protection hidden="1"/>
    </xf>
    <xf numFmtId="0" fontId="10" fillId="18" borderId="2" xfId="0" applyFont="1" applyFill="1" applyBorder="1" applyAlignment="1" applyProtection="1">
      <alignment horizontal="center" vertical="top"/>
      <protection hidden="1"/>
    </xf>
    <xf numFmtId="0" fontId="10" fillId="18" borderId="16" xfId="0" applyFont="1" applyFill="1" applyBorder="1" applyAlignment="1" applyProtection="1">
      <alignment horizontal="center" vertical="top"/>
      <protection hidden="1"/>
    </xf>
    <xf numFmtId="0" fontId="10" fillId="18" borderId="3" xfId="0" applyFont="1" applyFill="1" applyBorder="1" applyAlignment="1" applyProtection="1">
      <alignment horizontal="center" vertical="top"/>
      <protection hidden="1"/>
    </xf>
    <xf numFmtId="0" fontId="21" fillId="18" borderId="17" xfId="0" applyFont="1" applyFill="1" applyBorder="1" applyAlignment="1" applyProtection="1">
      <alignment horizontal="center" vertical="center"/>
      <protection hidden="1"/>
    </xf>
    <xf numFmtId="0" fontId="21" fillId="18" borderId="20" xfId="0" applyFont="1" applyFill="1" applyBorder="1" applyAlignment="1" applyProtection="1">
      <alignment horizontal="center" vertical="center"/>
      <protection hidden="1"/>
    </xf>
    <xf numFmtId="0" fontId="21" fillId="18" borderId="8" xfId="0" applyFont="1" applyFill="1" applyBorder="1" applyAlignment="1" applyProtection="1">
      <alignment horizontal="center" vertical="center"/>
      <protection hidden="1"/>
    </xf>
    <xf numFmtId="0" fontId="21" fillId="18" borderId="6" xfId="0" applyFont="1" applyFill="1" applyBorder="1" applyAlignment="1" applyProtection="1">
      <alignment horizontal="center" vertical="center"/>
      <protection hidden="1"/>
    </xf>
    <xf numFmtId="0" fontId="21" fillId="18" borderId="0" xfId="0" applyFont="1" applyFill="1" applyBorder="1" applyAlignment="1" applyProtection="1">
      <alignment horizontal="center" vertical="center"/>
      <protection hidden="1"/>
    </xf>
    <xf numFmtId="0" fontId="21" fillId="18" borderId="15" xfId="0" applyFont="1" applyFill="1" applyBorder="1" applyAlignment="1" applyProtection="1">
      <alignment horizontal="center" vertical="center"/>
      <protection hidden="1"/>
    </xf>
    <xf numFmtId="0" fontId="21" fillId="9" borderId="17" xfId="0" applyFont="1" applyFill="1" applyBorder="1" applyAlignment="1" applyProtection="1">
      <alignment horizontal="center" vertical="center"/>
      <protection hidden="1"/>
    </xf>
    <xf numFmtId="0" fontId="21" fillId="9" borderId="20" xfId="0" applyFont="1" applyFill="1" applyBorder="1" applyAlignment="1" applyProtection="1">
      <alignment horizontal="center" vertical="center"/>
      <protection hidden="1"/>
    </xf>
    <xf numFmtId="0" fontId="21" fillId="9" borderId="8" xfId="0" applyFont="1" applyFill="1" applyBorder="1" applyAlignment="1" applyProtection="1">
      <alignment horizontal="center" vertical="center"/>
      <protection hidden="1"/>
    </xf>
    <xf numFmtId="0" fontId="21" fillId="9" borderId="6" xfId="0" applyFont="1" applyFill="1" applyBorder="1" applyAlignment="1" applyProtection="1">
      <alignment horizontal="center" vertical="center"/>
      <protection hidden="1"/>
    </xf>
    <xf numFmtId="0" fontId="21" fillId="9" borderId="0" xfId="0" applyFont="1" applyFill="1" applyBorder="1" applyAlignment="1" applyProtection="1">
      <alignment horizontal="center" vertical="center"/>
      <protection hidden="1"/>
    </xf>
    <xf numFmtId="0" fontId="21" fillId="9" borderId="15" xfId="0" applyFont="1" applyFill="1" applyBorder="1" applyAlignment="1" applyProtection="1">
      <alignment horizontal="center" vertical="center"/>
      <protection hidden="1"/>
    </xf>
    <xf numFmtId="0" fontId="21" fillId="3" borderId="17" xfId="0" applyFont="1" applyFill="1" applyBorder="1" applyAlignment="1" applyProtection="1">
      <alignment horizontal="center" vertical="center"/>
      <protection hidden="1"/>
    </xf>
    <xf numFmtId="0" fontId="21" fillId="3" borderId="20" xfId="0" applyFont="1" applyFill="1" applyBorder="1" applyAlignment="1" applyProtection="1">
      <alignment horizontal="center" vertical="center"/>
      <protection hidden="1"/>
    </xf>
    <xf numFmtId="0" fontId="21" fillId="3" borderId="8" xfId="0" applyFont="1" applyFill="1" applyBorder="1" applyAlignment="1" applyProtection="1">
      <alignment horizontal="center" vertical="center"/>
      <protection hidden="1"/>
    </xf>
    <xf numFmtId="0" fontId="21" fillId="3" borderId="6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horizontal="center" vertical="center"/>
      <protection hidden="1"/>
    </xf>
    <xf numFmtId="0" fontId="21" fillId="3" borderId="15" xfId="0" applyFont="1" applyFill="1" applyBorder="1" applyAlignment="1" applyProtection="1">
      <alignment horizontal="center" vertical="center"/>
      <protection hidden="1"/>
    </xf>
    <xf numFmtId="0" fontId="50" fillId="3" borderId="6" xfId="0" applyFont="1" applyFill="1" applyBorder="1" applyAlignment="1" applyProtection="1">
      <alignment horizontal="center" vertical="top"/>
      <protection hidden="1"/>
    </xf>
    <xf numFmtId="0" fontId="50" fillId="3" borderId="0" xfId="0" applyFont="1" applyFill="1" applyBorder="1" applyAlignment="1" applyProtection="1">
      <alignment horizontal="center" vertical="top"/>
      <protection hidden="1"/>
    </xf>
    <xf numFmtId="0" fontId="50" fillId="3" borderId="18" xfId="0" applyFont="1" applyFill="1" applyBorder="1" applyAlignment="1" applyProtection="1">
      <alignment horizontal="center" vertical="top"/>
      <protection hidden="1"/>
    </xf>
    <xf numFmtId="0" fontId="50" fillId="3" borderId="22" xfId="0" applyFont="1" applyFill="1" applyBorder="1" applyAlignment="1" applyProtection="1">
      <alignment horizontal="center" vertical="top"/>
      <protection hidden="1"/>
    </xf>
  </cellXfs>
  <cellStyles count="2">
    <cellStyle name="Collegamento ipertestuale" xfId="1" builtinId="8"/>
    <cellStyle name="Normale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AEAEA"/>
      <color rgb="FFFFCCCC"/>
      <color rgb="FFFFCCFF"/>
      <color rgb="FFCCFF33"/>
      <color rgb="FFFFFF99"/>
      <color rgb="FFF0DCB0"/>
      <color rgb="FF00FFFF"/>
      <color rgb="FFB7DEE8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esktop/VALIDAZIONI/Versioni%20per%20TAb.%20A8%20-%20SOSTEGNO%202%5e%20Fascia/VALIDAZIONE%20per%20A48%20SOSTEGNO%20%202%5e%20F.%20%20-%20vers.%201.0%20-%20MODELLO%20VUO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RETO"/>
      <sheetName val="sostegno 2F"/>
      <sheetName val="DATE A027"/>
    </sheetNames>
    <sheetDataSet>
      <sheetData sheetId="0">
        <row r="7">
          <cell r="L7" t="str">
            <v>1.O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ficionadi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BE55"/>
  <sheetViews>
    <sheetView tabSelected="1" zoomScale="75" zoomScaleNormal="75" workbookViewId="0">
      <selection activeCell="X4" sqref="X4:X6"/>
    </sheetView>
  </sheetViews>
  <sheetFormatPr defaultRowHeight="12.75" x14ac:dyDescent="0.2"/>
  <cols>
    <col min="1" max="1" width="9.1640625" customWidth="1"/>
    <col min="23" max="23" width="19.6640625" customWidth="1"/>
    <col min="24" max="24" width="14" customWidth="1"/>
  </cols>
  <sheetData>
    <row r="1" spans="1:57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</row>
    <row r="2" spans="1:57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</row>
    <row r="3" spans="1:57" ht="13.15" customHeight="1" thickBot="1" x14ac:dyDescent="0.2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</row>
    <row r="4" spans="1:57" ht="13.5" customHeight="1" x14ac:dyDescent="0.2">
      <c r="A4" s="171"/>
      <c r="B4" s="171"/>
      <c r="C4" s="365" t="s">
        <v>160</v>
      </c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7"/>
      <c r="V4" s="171"/>
      <c r="W4" s="356" t="s">
        <v>7</v>
      </c>
      <c r="X4" s="356" t="s">
        <v>189</v>
      </c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</row>
    <row r="5" spans="1:57" ht="13.5" customHeight="1" x14ac:dyDescent="0.2">
      <c r="A5" s="171"/>
      <c r="B5" s="171"/>
      <c r="C5" s="368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70"/>
      <c r="V5" s="171"/>
      <c r="W5" s="357"/>
      <c r="X5" s="357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</row>
    <row r="6" spans="1:57" ht="13.5" customHeight="1" thickBot="1" x14ac:dyDescent="0.25">
      <c r="A6" s="171"/>
      <c r="B6" s="171"/>
      <c r="C6" s="368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70"/>
      <c r="V6" s="171"/>
      <c r="W6" s="358"/>
      <c r="X6" s="358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</row>
    <row r="7" spans="1:57" ht="18.399999999999999" customHeight="1" x14ac:dyDescent="0.2">
      <c r="A7" s="171"/>
      <c r="B7" s="171"/>
      <c r="C7" s="368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70"/>
      <c r="V7" s="171"/>
      <c r="W7" s="349"/>
      <c r="X7" s="349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</row>
    <row r="8" spans="1:57" ht="13.15" customHeight="1" x14ac:dyDescent="0.2">
      <c r="A8" s="171"/>
      <c r="B8" s="171"/>
      <c r="C8" s="368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70"/>
      <c r="V8" s="171"/>
      <c r="W8" s="349"/>
      <c r="X8" s="349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</row>
    <row r="9" spans="1:57" ht="8.65" customHeight="1" x14ac:dyDescent="0.2">
      <c r="A9" s="171"/>
      <c r="B9" s="171"/>
      <c r="C9" s="368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70"/>
      <c r="V9" s="171"/>
      <c r="W9" s="172"/>
      <c r="X9" s="173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</row>
    <row r="10" spans="1:57" ht="13.5" customHeight="1" x14ac:dyDescent="0.2">
      <c r="A10" s="171"/>
      <c r="B10" s="171"/>
      <c r="C10" s="368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70"/>
      <c r="V10" s="171"/>
      <c r="W10" s="173"/>
      <c r="X10" s="173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</row>
    <row r="11" spans="1:57" ht="6.75" customHeight="1" x14ac:dyDescent="0.2">
      <c r="A11" s="171"/>
      <c r="B11" s="171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70"/>
      <c r="V11" s="171"/>
      <c r="W11" s="173"/>
      <c r="X11" s="173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</row>
    <row r="12" spans="1:57" ht="13.15" customHeight="1" x14ac:dyDescent="0.2">
      <c r="A12" s="171"/>
      <c r="B12" s="171"/>
      <c r="C12" s="368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70"/>
      <c r="V12" s="171"/>
      <c r="W12" s="173"/>
      <c r="X12" s="173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</row>
    <row r="13" spans="1:57" ht="13.15" customHeight="1" x14ac:dyDescent="0.2">
      <c r="A13" s="171"/>
      <c r="B13" s="171"/>
      <c r="C13" s="368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70"/>
      <c r="V13" s="171"/>
      <c r="W13" s="173"/>
      <c r="X13" s="173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</row>
    <row r="14" spans="1:57" ht="13.5" customHeight="1" x14ac:dyDescent="0.2">
      <c r="A14" s="171"/>
      <c r="B14" s="171"/>
      <c r="C14" s="368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70"/>
      <c r="V14" s="171"/>
      <c r="W14" s="173"/>
      <c r="X14" s="173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</row>
    <row r="15" spans="1:57" ht="6" customHeight="1" x14ac:dyDescent="0.2">
      <c r="A15" s="171"/>
      <c r="B15" s="171"/>
      <c r="C15" s="368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70"/>
      <c r="V15" s="171"/>
      <c r="W15" s="173"/>
      <c r="X15" s="173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</row>
    <row r="16" spans="1:57" ht="13.9" customHeight="1" x14ac:dyDescent="0.2">
      <c r="A16" s="171"/>
      <c r="B16" s="171"/>
      <c r="C16" s="368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70"/>
      <c r="V16" s="171"/>
      <c r="W16" s="173"/>
      <c r="X16" s="173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</row>
    <row r="17" spans="1:57" ht="13.9" customHeight="1" x14ac:dyDescent="0.2">
      <c r="A17" s="171"/>
      <c r="B17" s="171"/>
      <c r="C17" s="368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70"/>
      <c r="V17" s="171"/>
      <c r="W17" s="173"/>
      <c r="X17" s="173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</row>
    <row r="18" spans="1:57" ht="39.75" customHeight="1" x14ac:dyDescent="0.2">
      <c r="A18" s="171"/>
      <c r="B18" s="171"/>
      <c r="C18" s="368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70"/>
      <c r="V18" s="171"/>
      <c r="W18" s="173"/>
      <c r="X18" s="173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</row>
    <row r="19" spans="1:57" ht="18.75" customHeight="1" x14ac:dyDescent="0.2">
      <c r="A19" s="171"/>
      <c r="B19" s="171"/>
      <c r="C19" s="359" t="s">
        <v>137</v>
      </c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1"/>
      <c r="V19" s="171"/>
      <c r="W19" s="173"/>
      <c r="X19" s="173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</row>
    <row r="20" spans="1:57" ht="2.65" customHeight="1" x14ac:dyDescent="0.2">
      <c r="A20" s="171"/>
      <c r="B20" s="171"/>
      <c r="C20" s="359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1"/>
      <c r="V20" s="171"/>
      <c r="W20" s="173"/>
      <c r="X20" s="173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</row>
    <row r="21" spans="1:57" ht="42.75" customHeight="1" thickBot="1" x14ac:dyDescent="0.25">
      <c r="A21" s="171"/>
      <c r="B21" s="171"/>
      <c r="C21" s="362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4"/>
      <c r="V21" s="171"/>
      <c r="W21" s="173"/>
      <c r="X21" s="173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</row>
    <row r="22" spans="1:57" ht="15.4" customHeight="1" thickBot="1" x14ac:dyDescent="0.25">
      <c r="A22" s="171"/>
      <c r="B22" s="171"/>
      <c r="C22" s="350" t="s">
        <v>134</v>
      </c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2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</row>
    <row r="23" spans="1:57" ht="31.9" customHeight="1" thickBot="1" x14ac:dyDescent="0.25">
      <c r="A23" s="171"/>
      <c r="B23" s="171"/>
      <c r="C23" s="353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5"/>
      <c r="V23" s="171"/>
      <c r="W23" s="371" t="s">
        <v>159</v>
      </c>
      <c r="X23" s="372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</row>
    <row r="24" spans="1:57" ht="35.25" customHeight="1" x14ac:dyDescent="0.2">
      <c r="A24" s="171"/>
      <c r="B24" s="171"/>
      <c r="C24" s="340" t="s">
        <v>138</v>
      </c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2"/>
      <c r="V24" s="171"/>
      <c r="W24" s="373"/>
      <c r="X24" s="374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</row>
    <row r="25" spans="1:57" ht="13.5" customHeight="1" x14ac:dyDescent="0.2">
      <c r="A25" s="171"/>
      <c r="B25" s="171"/>
      <c r="C25" s="343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5"/>
      <c r="V25" s="171"/>
      <c r="W25" s="373"/>
      <c r="X25" s="374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</row>
    <row r="26" spans="1:57" ht="19.350000000000001" customHeight="1" thickBot="1" x14ac:dyDescent="0.25">
      <c r="A26" s="171"/>
      <c r="B26" s="171"/>
      <c r="C26" s="346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8"/>
      <c r="V26" s="171"/>
      <c r="W26" s="375"/>
      <c r="X26" s="376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</row>
    <row r="27" spans="1:57" ht="10.15" customHeight="1" x14ac:dyDescent="0.2">
      <c r="A27" s="171"/>
      <c r="B27" s="171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</row>
    <row r="28" spans="1:57" ht="44.25" customHeight="1" x14ac:dyDescent="0.2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</row>
    <row r="29" spans="1:57" ht="42.75" customHeight="1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</row>
    <row r="30" spans="1:57" ht="13.9" customHeight="1" x14ac:dyDescent="0.2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</row>
    <row r="31" spans="1:57" ht="13.9" customHeight="1" x14ac:dyDescent="0.2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</row>
    <row r="32" spans="1:57" ht="13.9" customHeight="1" x14ac:dyDescent="0.2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</row>
    <row r="33" spans="1:57" ht="40.5" customHeight="1" x14ac:dyDescent="0.2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</row>
    <row r="34" spans="1:57" ht="17.25" customHeight="1" x14ac:dyDescent="0.2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</row>
    <row r="35" spans="1:57" ht="31.5" customHeight="1" x14ac:dyDescent="0.2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</row>
    <row r="36" spans="1:57" ht="13.5" customHeight="1" x14ac:dyDescent="0.2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</row>
    <row r="37" spans="1:57" ht="17.25" customHeight="1" x14ac:dyDescent="0.2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</row>
    <row r="38" spans="1:57" ht="17.25" customHeight="1" x14ac:dyDescent="0.2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</row>
    <row r="39" spans="1:57" ht="35.65" customHeight="1" x14ac:dyDescent="0.2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</row>
    <row r="40" spans="1:57" ht="33.4" customHeight="1" x14ac:dyDescent="0.2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</row>
    <row r="41" spans="1:57" x14ac:dyDescent="0.2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</row>
    <row r="42" spans="1:57" x14ac:dyDescent="0.2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</row>
    <row r="43" spans="1:57" x14ac:dyDescent="0.2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</row>
    <row r="44" spans="1:57" x14ac:dyDescent="0.2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</row>
    <row r="45" spans="1:57" x14ac:dyDescent="0.2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</row>
    <row r="46" spans="1:57" x14ac:dyDescent="0.2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</row>
    <row r="47" spans="1:57" x14ac:dyDescent="0.2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</row>
    <row r="48" spans="1:57" x14ac:dyDescent="0.2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</row>
    <row r="49" spans="1:57" x14ac:dyDescent="0.2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</row>
    <row r="50" spans="1:57" x14ac:dyDescent="0.2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</row>
    <row r="51" spans="1:57" x14ac:dyDescent="0.2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</row>
    <row r="52" spans="1:57" x14ac:dyDescent="0.2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</row>
    <row r="53" spans="1:57" x14ac:dyDescent="0.2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</row>
    <row r="54" spans="1:57" ht="43.15" customHeight="1" x14ac:dyDescent="0.2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</row>
    <row r="55" spans="1:57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</row>
  </sheetData>
  <sheetProtection password="93B1" sheet="1" objects="1" scenarios="1"/>
  <mergeCells count="9">
    <mergeCell ref="C24:U26"/>
    <mergeCell ref="W7:W8"/>
    <mergeCell ref="X7:X8"/>
    <mergeCell ref="C22:U23"/>
    <mergeCell ref="W4:W6"/>
    <mergeCell ref="X4:X6"/>
    <mergeCell ref="C19:U21"/>
    <mergeCell ref="C4:U18"/>
    <mergeCell ref="W23:X26"/>
  </mergeCells>
  <phoneticPr fontId="5" type="noConversion"/>
  <hyperlinks>
    <hyperlink ref="C19" r:id="rId1" display="aficionadi@gmail.com" xr:uid="{F00905D5-4FCD-4D28-903B-FD80EFDE731C}"/>
  </hyperlinks>
  <pageMargins left="0.51181102362204722" right="0.51181102362204722" top="0.35433070866141736" bottom="0.35433070866141736" header="0.31496062992125984" footer="0.31496062992125984"/>
  <pageSetup paperSize="9" scale="8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7771-8C02-494A-82AE-4E7B56F1E87E}">
  <sheetPr codeName="Foglio10">
    <pageSetUpPr fitToPage="1"/>
  </sheetPr>
  <dimension ref="A1:AT102"/>
  <sheetViews>
    <sheetView showGridLines="0"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46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6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1:46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</row>
    <row r="4" spans="1:46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</row>
    <row r="5" spans="1:46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</row>
    <row r="6" spans="1:46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</row>
    <row r="7" spans="1:46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</row>
    <row r="8" spans="1:46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</row>
    <row r="9" spans="1:46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</row>
    <row r="10" spans="1:46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</row>
    <row r="11" spans="1:46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</row>
    <row r="12" spans="1:46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</row>
    <row r="13" spans="1:46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</row>
    <row r="14" spans="1:46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41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</row>
    <row r="15" spans="1:46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41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1:46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</row>
    <row r="17" spans="1:46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</row>
    <row r="18" spans="1:46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</row>
    <row r="19" spans="1:46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</row>
    <row r="20" spans="1:46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</row>
    <row r="21" spans="1:46" ht="23.6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</row>
    <row r="22" spans="1:46" ht="23.65" customHeight="1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</row>
    <row r="23" spans="1:46" ht="23.65" customHeight="1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</row>
    <row r="24" spans="1:46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</row>
    <row r="25" spans="1:46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</row>
    <row r="26" spans="1:46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</row>
    <row r="27" spans="1:46" ht="23.65" customHeight="1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</row>
    <row r="28" spans="1:46" ht="23.65" customHeight="1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</row>
    <row r="29" spans="1:46" ht="23.65" customHeight="1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</row>
    <row r="30" spans="1:46" ht="23.65" customHeight="1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1:46" ht="23.65" customHeight="1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</row>
    <row r="32" spans="1:46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1:46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1:46" ht="23.65" customHeight="1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</row>
    <row r="36" spans="1:46" ht="23.65" customHeight="1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</row>
    <row r="37" spans="1:46" ht="23.65" customHeight="1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</row>
    <row r="38" spans="1:46" ht="23.65" customHeight="1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ht="23.65" customHeight="1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</row>
    <row r="40" spans="1:46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141"/>
      <c r="K40" s="141"/>
      <c r="L40" s="141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</row>
    <row r="41" spans="1:46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141"/>
      <c r="K41" s="141"/>
      <c r="L41" s="141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</row>
    <row r="42" spans="1:46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</row>
    <row r="43" spans="1:46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</row>
    <row r="44" spans="1:46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</row>
    <row r="45" spans="1:46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</row>
    <row r="46" spans="1:46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</row>
    <row r="47" spans="1:46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1:46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</row>
    <row r="49" spans="1:46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1:46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</row>
    <row r="51" spans="1:46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</row>
    <row r="52" spans="1:46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</row>
    <row r="53" spans="1:46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</row>
    <row r="54" spans="1:46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</row>
    <row r="55" spans="1:46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</row>
    <row r="56" spans="1:46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</row>
    <row r="57" spans="1:46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</row>
    <row r="58" spans="1:46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</row>
    <row r="59" spans="1:4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1:46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spans="1:46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</row>
    <row r="62" spans="1:46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</row>
    <row r="63" spans="1:46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</row>
    <row r="64" spans="1:46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</row>
    <row r="65" spans="1:46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</row>
    <row r="66" spans="1:46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</row>
    <row r="67" spans="1:46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</row>
    <row r="68" spans="1:46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</row>
    <row r="69" spans="1:46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</row>
    <row r="70" spans="1:46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</row>
    <row r="71" spans="1:46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</row>
    <row r="72" spans="1:46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</row>
    <row r="73" spans="1:46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</row>
    <row r="74" spans="1:46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</row>
    <row r="75" spans="1:46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</row>
    <row r="76" spans="1:46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</row>
    <row r="77" spans="1:46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</row>
    <row r="78" spans="1:46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</row>
    <row r="79" spans="1:46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</row>
    <row r="80" spans="1:46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</row>
    <row r="81" spans="1:46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</row>
    <row r="82" spans="1:46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</row>
    <row r="83" spans="1:46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</row>
    <row r="84" spans="1:46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</row>
    <row r="85" spans="1:46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</row>
    <row r="86" spans="1:46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</row>
    <row r="87" spans="1:46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</row>
    <row r="88" spans="1:46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</row>
    <row r="89" spans="1:46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</row>
    <row r="90" spans="1:46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</row>
    <row r="91" spans="1:46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  <row r="92" spans="1:46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</row>
    <row r="93" spans="1:46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</row>
    <row r="94" spans="1:46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</row>
    <row r="95" spans="1:46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</row>
    <row r="96" spans="1:46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</row>
    <row r="97" spans="1:46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</row>
    <row r="98" spans="1:46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</row>
    <row r="99" spans="1:46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</row>
    <row r="100" spans="1:46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</row>
    <row r="101" spans="1:46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</row>
    <row r="102" spans="1:46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</row>
  </sheetData>
  <sheetProtection algorithmName="SHA-512" hashValue="WXEcVzljCJpeexuVOzNl7zM2GQa4MtZREzE32Mt8HOedX9ZDRZqHJ8WMSb4s+bnEyiQ6Nm8VPRS7KNg2E7hg7Q==" saltValue="mCt+WX3s5EeMOeAkODjczw==" spinCount="100000" sheet="1" objects="1" scenarios="1"/>
  <mergeCells count="69">
    <mergeCell ref="AF2:AG2"/>
    <mergeCell ref="AI4:AN4"/>
    <mergeCell ref="AI6:AN6"/>
    <mergeCell ref="AI10:AN10"/>
    <mergeCell ref="AI11:AN11"/>
    <mergeCell ref="AE4:AG6"/>
    <mergeCell ref="AI12:AN13"/>
    <mergeCell ref="A38:E39"/>
    <mergeCell ref="F38:G39"/>
    <mergeCell ref="AE8:AG8"/>
    <mergeCell ref="AE7:AG7"/>
    <mergeCell ref="I38:L38"/>
    <mergeCell ref="H39:L39"/>
    <mergeCell ref="A34:G34"/>
    <mergeCell ref="I34:L34"/>
    <mergeCell ref="A35:G37"/>
    <mergeCell ref="I35:L35"/>
    <mergeCell ref="I36:L36"/>
    <mergeCell ref="I37:L37"/>
    <mergeCell ref="A27:G29"/>
    <mergeCell ref="I27:L27"/>
    <mergeCell ref="I28:L28"/>
    <mergeCell ref="I29:L29"/>
    <mergeCell ref="I30:L30"/>
    <mergeCell ref="H31:L31"/>
    <mergeCell ref="A30:E31"/>
    <mergeCell ref="F30:G31"/>
    <mergeCell ref="I22:L22"/>
    <mergeCell ref="H23:L23"/>
    <mergeCell ref="A26:G26"/>
    <mergeCell ref="I26:L26"/>
    <mergeCell ref="A22:E23"/>
    <mergeCell ref="F22:G23"/>
    <mergeCell ref="A18:G18"/>
    <mergeCell ref="I18:L18"/>
    <mergeCell ref="A19:G21"/>
    <mergeCell ref="I19:L19"/>
    <mergeCell ref="I20:L20"/>
    <mergeCell ref="I21:L21"/>
    <mergeCell ref="A6:A15"/>
    <mergeCell ref="H6:L6"/>
    <mergeCell ref="AC6:AC15"/>
    <mergeCell ref="H7:L7"/>
    <mergeCell ref="H8:L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F1:J2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G4:G5"/>
    <mergeCell ref="H4:L5"/>
  </mergeCells>
  <pageMargins left="0.7" right="0.7" top="0.75" bottom="0.75" header="0.3" footer="0.3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589F-56A1-4FD5-A1EC-3F938E246B59}">
  <sheetPr codeName="Foglio11">
    <pageSetUpPr fitToPage="1"/>
  </sheetPr>
  <dimension ref="A1:AT102"/>
  <sheetViews>
    <sheetView showGridLines="0"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46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6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1:46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</row>
    <row r="4" spans="1:46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</row>
    <row r="5" spans="1:46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</row>
    <row r="6" spans="1:46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</row>
    <row r="7" spans="1:46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</row>
    <row r="8" spans="1:46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</row>
    <row r="9" spans="1:46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</row>
    <row r="10" spans="1:46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</row>
    <row r="11" spans="1:46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</row>
    <row r="12" spans="1:46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</row>
    <row r="13" spans="1:46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</row>
    <row r="14" spans="1:46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41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</row>
    <row r="15" spans="1:46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41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1:46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</row>
    <row r="17" spans="1:46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</row>
    <row r="18" spans="1:46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</row>
    <row r="19" spans="1:46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</row>
    <row r="20" spans="1:46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</row>
    <row r="21" spans="1:46" ht="23.6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</row>
    <row r="22" spans="1:46" ht="23.65" customHeight="1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</row>
    <row r="23" spans="1:46" ht="23.65" customHeight="1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</row>
    <row r="24" spans="1:46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</row>
    <row r="25" spans="1:46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</row>
    <row r="26" spans="1:46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</row>
    <row r="27" spans="1:46" ht="23.65" customHeight="1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</row>
    <row r="28" spans="1:46" ht="23.65" customHeight="1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</row>
    <row r="29" spans="1:46" ht="23.65" customHeight="1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</row>
    <row r="30" spans="1:46" ht="23.65" customHeight="1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1:46" ht="23.65" customHeight="1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</row>
    <row r="32" spans="1:46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1:46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1:46" ht="23.65" customHeight="1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</row>
    <row r="36" spans="1:46" ht="23.65" customHeight="1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</row>
    <row r="37" spans="1:46" ht="23.65" customHeight="1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</row>
    <row r="38" spans="1:46" ht="23.65" customHeight="1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ht="23.65" customHeight="1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</row>
    <row r="40" spans="1:46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141"/>
      <c r="K40" s="141"/>
      <c r="L40" s="141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</row>
    <row r="41" spans="1:46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141"/>
      <c r="K41" s="141"/>
      <c r="L41" s="141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</row>
    <row r="42" spans="1:46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</row>
    <row r="43" spans="1:46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</row>
    <row r="44" spans="1:46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</row>
    <row r="45" spans="1:46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</row>
    <row r="46" spans="1:46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</row>
    <row r="47" spans="1:46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1:46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</row>
    <row r="49" spans="1:46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1:46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</row>
    <row r="51" spans="1:46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</row>
    <row r="52" spans="1:46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</row>
    <row r="53" spans="1:46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</row>
    <row r="54" spans="1:46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</row>
    <row r="55" spans="1:46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</row>
    <row r="56" spans="1:46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</row>
    <row r="57" spans="1:46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</row>
    <row r="58" spans="1:46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</row>
    <row r="59" spans="1:4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1:46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spans="1:46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</row>
    <row r="62" spans="1:46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</row>
    <row r="63" spans="1:46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</row>
    <row r="64" spans="1:46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</row>
    <row r="65" spans="1:46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</row>
    <row r="66" spans="1:46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</row>
    <row r="67" spans="1:46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</row>
    <row r="68" spans="1:46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</row>
    <row r="69" spans="1:46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</row>
    <row r="70" spans="1:46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</row>
    <row r="71" spans="1:46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</row>
    <row r="72" spans="1:46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</row>
    <row r="73" spans="1:46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</row>
    <row r="74" spans="1:46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</row>
    <row r="75" spans="1:46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</row>
    <row r="76" spans="1:46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</row>
    <row r="77" spans="1:46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</row>
    <row r="78" spans="1:46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</row>
    <row r="79" spans="1:46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</row>
    <row r="80" spans="1:46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</row>
    <row r="81" spans="1:46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</row>
    <row r="82" spans="1:46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</row>
    <row r="83" spans="1:46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</row>
    <row r="84" spans="1:46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</row>
    <row r="85" spans="1:46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</row>
    <row r="86" spans="1:46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</row>
    <row r="87" spans="1:46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</row>
    <row r="88" spans="1:46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</row>
    <row r="89" spans="1:46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</row>
    <row r="90" spans="1:46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</row>
    <row r="91" spans="1:46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  <row r="92" spans="1:46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</row>
    <row r="93" spans="1:46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</row>
    <row r="94" spans="1:46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</row>
    <row r="95" spans="1:46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</row>
    <row r="96" spans="1:46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</row>
    <row r="97" spans="1:46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</row>
    <row r="98" spans="1:46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</row>
    <row r="99" spans="1:46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</row>
    <row r="100" spans="1:46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</row>
    <row r="101" spans="1:46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</row>
    <row r="102" spans="1:46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</row>
  </sheetData>
  <sheetProtection algorithmName="SHA-512" hashValue="LN6VrdFO8sW+obhbXOvsiY1hZagNJDgKWb574DdSaACVUAaEY2JkdrD3TYp/gqwFAfUNl/nk16ghXoWHfxULkQ==" saltValue="xKXJwlAVGJBjJk6eNjlS6w==" spinCount="100000" sheet="1" objects="1" scenarios="1"/>
  <mergeCells count="69">
    <mergeCell ref="AF2:AG2"/>
    <mergeCell ref="AI4:AN4"/>
    <mergeCell ref="AI6:AN6"/>
    <mergeCell ref="AI10:AN10"/>
    <mergeCell ref="AI11:AN11"/>
    <mergeCell ref="AE4:AG6"/>
    <mergeCell ref="AI12:AN13"/>
    <mergeCell ref="A38:E39"/>
    <mergeCell ref="F38:G39"/>
    <mergeCell ref="AE8:AG8"/>
    <mergeCell ref="AE7:AG7"/>
    <mergeCell ref="I38:L38"/>
    <mergeCell ref="H39:L39"/>
    <mergeCell ref="A34:G34"/>
    <mergeCell ref="I34:L34"/>
    <mergeCell ref="A35:G37"/>
    <mergeCell ref="I35:L35"/>
    <mergeCell ref="I36:L36"/>
    <mergeCell ref="I37:L37"/>
    <mergeCell ref="A27:G29"/>
    <mergeCell ref="I27:L27"/>
    <mergeCell ref="I28:L28"/>
    <mergeCell ref="A26:G26"/>
    <mergeCell ref="I26:L26"/>
    <mergeCell ref="A22:E23"/>
    <mergeCell ref="F22:G23"/>
    <mergeCell ref="A30:E31"/>
    <mergeCell ref="F30:G31"/>
    <mergeCell ref="I29:L29"/>
    <mergeCell ref="I30:L30"/>
    <mergeCell ref="H31:L31"/>
    <mergeCell ref="I22:L22"/>
    <mergeCell ref="H23:L23"/>
    <mergeCell ref="A18:G18"/>
    <mergeCell ref="I18:L18"/>
    <mergeCell ref="A19:G21"/>
    <mergeCell ref="I19:L19"/>
    <mergeCell ref="I20:L20"/>
    <mergeCell ref="I21:L21"/>
    <mergeCell ref="A6:A15"/>
    <mergeCell ref="H6:L6"/>
    <mergeCell ref="AC6:AC15"/>
    <mergeCell ref="H7:L7"/>
    <mergeCell ref="H8:L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H4:L5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G4:G5"/>
    <mergeCell ref="F1:J2"/>
  </mergeCells>
  <pageMargins left="0.7" right="0.7" top="0.75" bottom="0.75" header="0.3" footer="0.3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AAFC-971A-4EEC-BBAE-1BBB8D35FB70}">
  <sheetPr codeName="Foglio12">
    <pageSetUpPr fitToPage="1"/>
  </sheetPr>
  <dimension ref="A1:AT102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46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6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1:46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</row>
    <row r="4" spans="1:46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</row>
    <row r="5" spans="1:46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</row>
    <row r="6" spans="1:46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</row>
    <row r="7" spans="1:46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</row>
    <row r="8" spans="1:46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</row>
    <row r="9" spans="1:46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</row>
    <row r="10" spans="1:46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</row>
    <row r="11" spans="1:46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</row>
    <row r="12" spans="1:46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</row>
    <row r="13" spans="1:46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</row>
    <row r="14" spans="1:46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41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</row>
    <row r="15" spans="1:46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41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1:46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</row>
    <row r="17" spans="1:46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</row>
    <row r="18" spans="1:46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</row>
    <row r="19" spans="1:46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</row>
    <row r="20" spans="1:46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</row>
    <row r="21" spans="1:46" ht="25.1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</row>
    <row r="22" spans="1:46" ht="23.65" customHeight="1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</row>
    <row r="23" spans="1:46" ht="23.25" customHeight="1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</row>
    <row r="24" spans="1:46" ht="23.25" customHeight="1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</row>
    <row r="25" spans="1:46" ht="22.9" customHeight="1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</row>
    <row r="26" spans="1:46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</row>
    <row r="27" spans="1:46" ht="23.65" customHeight="1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</row>
    <row r="28" spans="1:46" ht="23.65" customHeight="1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</row>
    <row r="29" spans="1:46" ht="23.65" customHeight="1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</row>
    <row r="30" spans="1:46" ht="23.65" customHeight="1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1:46" ht="23.65" customHeight="1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</row>
    <row r="32" spans="1:46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1:46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1:46" ht="23.65" customHeight="1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</row>
    <row r="36" spans="1:46" ht="23.65" customHeight="1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</row>
    <row r="37" spans="1:46" ht="23.65" customHeight="1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</row>
    <row r="38" spans="1:46" ht="23.65" customHeight="1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ht="23.65" customHeight="1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</row>
    <row r="40" spans="1:46" ht="23.65" customHeight="1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141"/>
      <c r="K40" s="141"/>
      <c r="L40" s="141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</row>
    <row r="41" spans="1:46" ht="23.65" customHeight="1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141"/>
      <c r="K41" s="141"/>
      <c r="L41" s="141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</row>
    <row r="42" spans="1:46" ht="23.65" customHeight="1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</row>
    <row r="43" spans="1:46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</row>
    <row r="44" spans="1:46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</row>
    <row r="45" spans="1:46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</row>
    <row r="46" spans="1:46" ht="23.25" customHeight="1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</row>
    <row r="47" spans="1:46" ht="23.65" customHeight="1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1:46" ht="23.6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</row>
    <row r="49" spans="1:46" ht="23.65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1:46" ht="23.65" customHeight="1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</row>
    <row r="51" spans="1:46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</row>
    <row r="52" spans="1:46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</row>
    <row r="53" spans="1:46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</row>
    <row r="54" spans="1:46" ht="23.2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</row>
    <row r="55" spans="1:46" ht="23.65" customHeight="1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</row>
    <row r="56" spans="1:46" ht="23.65" customHeight="1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</row>
    <row r="57" spans="1:46" ht="23.65" customHeight="1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</row>
    <row r="58" spans="1:46" ht="23.65" customHeigh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</row>
    <row r="59" spans="1:4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1:46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spans="1:46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</row>
    <row r="62" spans="1:46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</row>
    <row r="63" spans="1:46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</row>
    <row r="64" spans="1:46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</row>
    <row r="65" spans="1:46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</row>
    <row r="66" spans="1:46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</row>
    <row r="67" spans="1:46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</row>
    <row r="68" spans="1:46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</row>
    <row r="69" spans="1:46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</row>
    <row r="70" spans="1:46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</row>
    <row r="71" spans="1:46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</row>
    <row r="72" spans="1:46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</row>
    <row r="73" spans="1:46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</row>
    <row r="74" spans="1:46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</row>
    <row r="75" spans="1:46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</row>
    <row r="76" spans="1:46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</row>
    <row r="77" spans="1:46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</row>
    <row r="78" spans="1:46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</row>
    <row r="79" spans="1:46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</row>
    <row r="80" spans="1:46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</row>
    <row r="81" spans="1:46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</row>
    <row r="82" spans="1:46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</row>
    <row r="83" spans="1:46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</row>
    <row r="84" spans="1:46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</row>
    <row r="85" spans="1:46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</row>
    <row r="86" spans="1:46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</row>
    <row r="87" spans="1:46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</row>
    <row r="88" spans="1:46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</row>
    <row r="89" spans="1:46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</row>
    <row r="90" spans="1:46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</row>
    <row r="91" spans="1:46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  <row r="92" spans="1:46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</row>
    <row r="93" spans="1:46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</row>
    <row r="94" spans="1:46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</row>
    <row r="95" spans="1:46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</row>
    <row r="96" spans="1:46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</row>
    <row r="97" spans="1:46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</row>
    <row r="98" spans="1:46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</row>
    <row r="99" spans="1:46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</row>
    <row r="100" spans="1:46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</row>
    <row r="101" spans="1:46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</row>
    <row r="102" spans="1:46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</row>
  </sheetData>
  <sheetProtection algorithmName="SHA-512" hashValue="uFpBNLjYfE6qOFxUho3AWZINgmtGiE2exQo+7JriCU3QTgmS2ZOKfw/pPJ+cAG/gEw9QCialYeaWUPCQU70PSA==" saltValue="FfABu1A518yxeEgKeBxg1A==" spinCount="100000" sheet="1" objects="1" scenarios="1"/>
  <mergeCells count="69">
    <mergeCell ref="AF2:AG2"/>
    <mergeCell ref="AI4:AN4"/>
    <mergeCell ref="AI6:AN6"/>
    <mergeCell ref="AI10:AN10"/>
    <mergeCell ref="AI11:AN11"/>
    <mergeCell ref="AE7:AG7"/>
    <mergeCell ref="AE8:AG8"/>
    <mergeCell ref="AE4:AG6"/>
    <mergeCell ref="AI12:AN13"/>
    <mergeCell ref="A30:E31"/>
    <mergeCell ref="F30:G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  <mergeCell ref="A27:G29"/>
    <mergeCell ref="I27:L27"/>
    <mergeCell ref="I28:L28"/>
    <mergeCell ref="I29:L29"/>
    <mergeCell ref="I30:L30"/>
    <mergeCell ref="H31:L31"/>
    <mergeCell ref="I22:L22"/>
    <mergeCell ref="H23:L23"/>
    <mergeCell ref="A26:G26"/>
    <mergeCell ref="I26:L26"/>
    <mergeCell ref="A18:G18"/>
    <mergeCell ref="I18:L18"/>
    <mergeCell ref="A19:G21"/>
    <mergeCell ref="I19:L19"/>
    <mergeCell ref="I20:L20"/>
    <mergeCell ref="I21:L21"/>
    <mergeCell ref="A22:E23"/>
    <mergeCell ref="F22:G23"/>
    <mergeCell ref="A6:A15"/>
    <mergeCell ref="H6:L6"/>
    <mergeCell ref="AC6:AC15"/>
    <mergeCell ref="H7:L7"/>
    <mergeCell ref="H8:L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G4:G5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H4:L5"/>
    <mergeCell ref="F1:J2"/>
  </mergeCells>
  <pageMargins left="0.7" right="0.7" top="0.75" bottom="0.75" header="0.3" footer="0.3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DD691-482B-482F-A0FB-2381E259A267}">
  <sheetPr codeName="Foglio13">
    <pageSetUpPr fitToPage="1"/>
  </sheetPr>
  <dimension ref="A1:AY39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51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</row>
    <row r="2" spans="1:51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</row>
    <row r="3" spans="1:51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</row>
    <row r="4" spans="1:51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</row>
    <row r="5" spans="1:51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</row>
    <row r="6" spans="1:51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</row>
    <row r="7" spans="1:51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</row>
    <row r="8" spans="1:51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</row>
    <row r="9" spans="1:51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</row>
    <row r="10" spans="1:51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</row>
    <row r="11" spans="1:51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</row>
    <row r="12" spans="1:51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</row>
    <row r="13" spans="1:51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</row>
    <row r="14" spans="1:51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75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</row>
    <row r="15" spans="1:51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75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</row>
    <row r="16" spans="1:51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</row>
    <row r="17" spans="1:51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</row>
    <row r="18" spans="1:51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</row>
    <row r="19" spans="1:51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</row>
    <row r="20" spans="1:51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</row>
    <row r="21" spans="1:51" ht="23.6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</row>
    <row r="22" spans="1:51" ht="23.65" customHeight="1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</row>
    <row r="23" spans="1:51" ht="23.65" customHeight="1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</row>
    <row r="24" spans="1:51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</row>
    <row r="25" spans="1:51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</row>
    <row r="26" spans="1:51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</row>
    <row r="27" spans="1:51" ht="23.65" customHeight="1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</row>
    <row r="28" spans="1:51" ht="23.65" customHeight="1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</row>
    <row r="29" spans="1:51" ht="23.65" customHeight="1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</row>
    <row r="30" spans="1:51" ht="23.65" customHeight="1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</row>
    <row r="31" spans="1:51" ht="23.65" customHeight="1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</row>
    <row r="32" spans="1:51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</row>
    <row r="33" spans="1:51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</row>
    <row r="34" spans="1:51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</row>
    <row r="35" spans="1:51" ht="23.65" customHeight="1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</row>
    <row r="36" spans="1:51" ht="23.65" customHeight="1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</row>
    <row r="37" spans="1:51" ht="23.65" customHeight="1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</row>
    <row r="38" spans="1:51" ht="23.65" customHeight="1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</row>
    <row r="39" spans="1:51" ht="23.65" customHeight="1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</row>
  </sheetData>
  <sheetProtection algorithmName="SHA-512" hashValue="yFDxcVLtQhjNyyA0mkFzsoSLaUe/+NsgRi9t6QwpowlMXFtlzZ9kAYfSxb7Ml2u7XGr/jn7tJ2h5G5uATKfyHQ==" saltValue="z/H/Bty+eT1vQW7WJ4+8sQ==" spinCount="100000" sheet="1" objects="1" scenarios="1"/>
  <mergeCells count="69">
    <mergeCell ref="AF2:AG2"/>
    <mergeCell ref="AI4:AN4"/>
    <mergeCell ref="AI6:AN6"/>
    <mergeCell ref="AI10:AN10"/>
    <mergeCell ref="AI11:AN11"/>
    <mergeCell ref="AE4:AG6"/>
    <mergeCell ref="AI12:AN13"/>
    <mergeCell ref="A30:E31"/>
    <mergeCell ref="F30:G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  <mergeCell ref="I30:L30"/>
    <mergeCell ref="H31:L31"/>
    <mergeCell ref="I22:L22"/>
    <mergeCell ref="A27:G29"/>
    <mergeCell ref="I27:L27"/>
    <mergeCell ref="I28:L28"/>
    <mergeCell ref="I29:L29"/>
    <mergeCell ref="A22:E23"/>
    <mergeCell ref="F22:G23"/>
    <mergeCell ref="A6:A15"/>
    <mergeCell ref="H6:L6"/>
    <mergeCell ref="H23:L23"/>
    <mergeCell ref="A26:G26"/>
    <mergeCell ref="I26:L26"/>
    <mergeCell ref="A18:G18"/>
    <mergeCell ref="I18:L18"/>
    <mergeCell ref="A19:G21"/>
    <mergeCell ref="I19:L19"/>
    <mergeCell ref="I20:L20"/>
    <mergeCell ref="I21:L21"/>
    <mergeCell ref="AC6:AC15"/>
    <mergeCell ref="H7:L7"/>
    <mergeCell ref="AE7:AG7"/>
    <mergeCell ref="H8:L8"/>
    <mergeCell ref="AE8:AG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F1:J2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G4:G5"/>
    <mergeCell ref="H4:L5"/>
  </mergeCells>
  <pageMargins left="0.7" right="0.7" top="0.75" bottom="0.75" header="0.3" footer="0.3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8C2D-0168-492E-B544-AFFDE2374DC7}">
  <sheetPr codeName="Foglio14">
    <pageSetUpPr fitToPage="1"/>
  </sheetPr>
  <dimension ref="A1:AW78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49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49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</row>
    <row r="3" spans="1:49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49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</row>
    <row r="5" spans="1:49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</row>
    <row r="6" spans="1:49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</row>
    <row r="7" spans="1:49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</row>
    <row r="8" spans="1:49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</row>
    <row r="9" spans="1:49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</row>
    <row r="10" spans="1:49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</row>
    <row r="11" spans="1:49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</row>
    <row r="12" spans="1:49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</row>
    <row r="13" spans="1:49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</row>
    <row r="14" spans="1:49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75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</row>
    <row r="15" spans="1:49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75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</row>
    <row r="16" spans="1:49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</row>
    <row r="17" spans="1:49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</row>
    <row r="18" spans="1:49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</row>
    <row r="19" spans="1:49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</row>
    <row r="20" spans="1:49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</row>
    <row r="21" spans="1:49" ht="23.6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</row>
    <row r="22" spans="1:49" ht="23.65" customHeight="1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</row>
    <row r="23" spans="1:49" ht="23.65" customHeight="1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</row>
    <row r="24" spans="1:49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</row>
    <row r="25" spans="1:49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</row>
    <row r="26" spans="1:49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</row>
    <row r="27" spans="1:49" ht="23.65" customHeight="1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</row>
    <row r="28" spans="1:49" ht="23.65" customHeight="1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</row>
    <row r="29" spans="1:49" ht="23.65" customHeight="1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</row>
    <row r="30" spans="1:49" ht="23.65" customHeight="1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</row>
    <row r="31" spans="1:49" ht="23.65" customHeight="1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</row>
    <row r="32" spans="1:49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</row>
    <row r="33" spans="1:49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</row>
    <row r="34" spans="1:49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</row>
    <row r="35" spans="1:49" ht="23.65" customHeight="1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</row>
    <row r="36" spans="1:49" ht="23.65" customHeight="1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</row>
    <row r="37" spans="1:49" ht="23.65" customHeight="1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</row>
    <row r="38" spans="1:49" ht="23.65" customHeight="1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</row>
    <row r="39" spans="1:49" ht="23.65" customHeight="1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</row>
    <row r="40" spans="1:49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</row>
    <row r="41" spans="1:49" x14ac:dyDescent="0.2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</row>
    <row r="42" spans="1:49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</row>
    <row r="43" spans="1:49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</row>
    <row r="44" spans="1:49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</row>
    <row r="45" spans="1:49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</row>
    <row r="46" spans="1:49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</row>
    <row r="47" spans="1:49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</row>
    <row r="48" spans="1:49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</row>
    <row r="49" spans="1:49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</row>
    <row r="50" spans="1:49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</row>
    <row r="51" spans="1:49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</row>
    <row r="52" spans="1:49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</row>
    <row r="53" spans="1:49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</row>
    <row r="54" spans="1:49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</row>
    <row r="55" spans="1:49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</row>
    <row r="56" spans="1:49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</row>
    <row r="57" spans="1:49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</row>
    <row r="58" spans="1:49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</row>
    <row r="59" spans="1:49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</row>
    <row r="60" spans="1:49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</row>
    <row r="61" spans="1:49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</row>
    <row r="62" spans="1:49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</row>
    <row r="63" spans="1:49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</row>
    <row r="64" spans="1:49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</row>
    <row r="65" spans="1:49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</row>
    <row r="66" spans="1:49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</row>
    <row r="67" spans="1:49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</row>
    <row r="68" spans="1:49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</row>
    <row r="69" spans="1:49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</row>
    <row r="70" spans="1:49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</row>
    <row r="71" spans="1:49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</row>
    <row r="72" spans="1:49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</row>
    <row r="73" spans="1:49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</row>
    <row r="74" spans="1:49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</row>
    <row r="75" spans="1:49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</row>
    <row r="76" spans="1:49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</row>
    <row r="77" spans="1:49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</row>
    <row r="78" spans="1:49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</row>
  </sheetData>
  <sheetProtection algorithmName="SHA-512" hashValue="tD94g8OS5eE6DSVZEpP7pOVry/a0BP7LdNNy8DC2EFJRtRM1mcIsh2rIUwYl109+7NNgPaWBgz4rt7xGJj31AQ==" saltValue="r7IeqARKjxqbHp11jqGupA==" spinCount="100000" sheet="1" objects="1" scenarios="1"/>
  <mergeCells count="69">
    <mergeCell ref="AF2:AG2"/>
    <mergeCell ref="AI4:AN4"/>
    <mergeCell ref="AI6:AN6"/>
    <mergeCell ref="AI10:AN10"/>
    <mergeCell ref="AI11:AN11"/>
    <mergeCell ref="AE4:AG6"/>
    <mergeCell ref="AI12:AN13"/>
    <mergeCell ref="A30:E31"/>
    <mergeCell ref="F30:G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  <mergeCell ref="I30:L30"/>
    <mergeCell ref="H31:L31"/>
    <mergeCell ref="I22:L22"/>
    <mergeCell ref="A27:G29"/>
    <mergeCell ref="I27:L27"/>
    <mergeCell ref="I28:L28"/>
    <mergeCell ref="I29:L29"/>
    <mergeCell ref="A22:E23"/>
    <mergeCell ref="F22:G23"/>
    <mergeCell ref="A6:A15"/>
    <mergeCell ref="H6:L6"/>
    <mergeCell ref="H23:L23"/>
    <mergeCell ref="A26:G26"/>
    <mergeCell ref="I26:L26"/>
    <mergeCell ref="A18:G18"/>
    <mergeCell ref="I18:L18"/>
    <mergeCell ref="A19:G21"/>
    <mergeCell ref="I19:L19"/>
    <mergeCell ref="I20:L20"/>
    <mergeCell ref="I21:L21"/>
    <mergeCell ref="AC6:AC15"/>
    <mergeCell ref="H7:L7"/>
    <mergeCell ref="AE7:AG7"/>
    <mergeCell ref="H8:L8"/>
    <mergeCell ref="AE8:AG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F1:J2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G4:G5"/>
    <mergeCell ref="H4:L5"/>
  </mergeCells>
  <pageMargins left="0.7" right="0.7" top="0.75" bottom="0.75" header="0.3" footer="0.3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B1CD-624C-42D5-959E-36BC4B161565}">
  <sheetPr codeName="Foglio15">
    <pageSetUpPr fitToPage="1"/>
  </sheetPr>
  <dimension ref="A1:BD59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54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</row>
    <row r="2" spans="1:54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</row>
    <row r="3" spans="1:54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</row>
    <row r="4" spans="1:54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</row>
    <row r="5" spans="1:54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</row>
    <row r="6" spans="1:54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</row>
    <row r="7" spans="1:54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</row>
    <row r="8" spans="1:54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</row>
    <row r="9" spans="1:54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</row>
    <row r="10" spans="1:54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</row>
    <row r="11" spans="1:54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</row>
    <row r="12" spans="1:54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</row>
    <row r="13" spans="1:54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</row>
    <row r="14" spans="1:54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75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</row>
    <row r="15" spans="1:54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75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</row>
    <row r="16" spans="1:54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</row>
    <row r="17" spans="1:54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</row>
    <row r="18" spans="1:54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</row>
    <row r="19" spans="1:54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</row>
    <row r="20" spans="1:54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</row>
    <row r="21" spans="1:54" ht="23.6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</row>
    <row r="22" spans="1:54" ht="23.65" customHeight="1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</row>
    <row r="23" spans="1:54" ht="23.65" customHeight="1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</row>
    <row r="24" spans="1:54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</row>
    <row r="25" spans="1:54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</row>
    <row r="26" spans="1:54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</row>
    <row r="27" spans="1:54" ht="23.65" customHeight="1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</row>
    <row r="28" spans="1:54" ht="23.65" customHeight="1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</row>
    <row r="29" spans="1:54" ht="23.65" customHeight="1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</row>
    <row r="30" spans="1:54" ht="23.65" customHeight="1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</row>
    <row r="31" spans="1:54" ht="23.65" customHeight="1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</row>
    <row r="32" spans="1:54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</row>
    <row r="33" spans="1:56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</row>
    <row r="34" spans="1:56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</row>
    <row r="35" spans="1:56" ht="23.65" customHeight="1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</row>
    <row r="36" spans="1:56" ht="23.65" customHeight="1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</row>
    <row r="37" spans="1:56" ht="23.65" customHeight="1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</row>
    <row r="38" spans="1:56" ht="23.65" customHeight="1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</row>
    <row r="39" spans="1:56" ht="23.65" customHeight="1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</row>
    <row r="40" spans="1:56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</row>
    <row r="41" spans="1:56" x14ac:dyDescent="0.2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</row>
    <row r="42" spans="1:56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</row>
    <row r="43" spans="1:56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</row>
    <row r="44" spans="1:56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</row>
    <row r="45" spans="1:56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</row>
    <row r="46" spans="1:56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</row>
    <row r="47" spans="1:56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</row>
    <row r="48" spans="1:56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</row>
    <row r="49" spans="1:56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</row>
    <row r="50" spans="1:56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</row>
    <row r="51" spans="1:56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</row>
    <row r="52" spans="1:56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</row>
    <row r="53" spans="1:56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</row>
    <row r="54" spans="1:56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</row>
    <row r="55" spans="1:56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</row>
    <row r="56" spans="1:56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</row>
    <row r="57" spans="1:56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</row>
    <row r="58" spans="1:56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</row>
    <row r="59" spans="1:5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</row>
  </sheetData>
  <sheetProtection algorithmName="SHA-512" hashValue="qKMOpqBSc5I5WYMNLw9v3L/E27TwIIN51cpgPO0NhPjmQ+WnSm8iahadFoJvzYazsdYT4YQjZq+WYKX4Qn9ZVw==" saltValue="8h3MmCkcCjRtuYdOuLN4tQ==" spinCount="100000" sheet="1" objects="1" scenarios="1"/>
  <mergeCells count="69">
    <mergeCell ref="AF2:AG2"/>
    <mergeCell ref="AI4:AN4"/>
    <mergeCell ref="AI6:AN6"/>
    <mergeCell ref="AI10:AN10"/>
    <mergeCell ref="AI11:AN11"/>
    <mergeCell ref="AE4:AG6"/>
    <mergeCell ref="AI12:AN13"/>
    <mergeCell ref="A30:E31"/>
    <mergeCell ref="F30:G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  <mergeCell ref="I30:L30"/>
    <mergeCell ref="H31:L31"/>
    <mergeCell ref="I22:L22"/>
    <mergeCell ref="A27:G29"/>
    <mergeCell ref="I27:L27"/>
    <mergeCell ref="I28:L28"/>
    <mergeCell ref="I29:L29"/>
    <mergeCell ref="A22:E23"/>
    <mergeCell ref="F22:G23"/>
    <mergeCell ref="A6:A15"/>
    <mergeCell ref="H6:L6"/>
    <mergeCell ref="H23:L23"/>
    <mergeCell ref="A26:G26"/>
    <mergeCell ref="I26:L26"/>
    <mergeCell ref="A18:G18"/>
    <mergeCell ref="I18:L18"/>
    <mergeCell ref="A19:G21"/>
    <mergeCell ref="I19:L19"/>
    <mergeCell ref="I20:L20"/>
    <mergeCell ref="I21:L21"/>
    <mergeCell ref="AC6:AC15"/>
    <mergeCell ref="H7:L7"/>
    <mergeCell ref="AE7:AG7"/>
    <mergeCell ref="H8:L8"/>
    <mergeCell ref="AE8:AG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F1:J2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G4:G5"/>
    <mergeCell ref="H4:L5"/>
  </mergeCells>
  <pageMargins left="0.7" right="0.7" top="0.75" bottom="0.75" header="0.3" footer="0.3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26CB-41EB-4AC0-A001-6FD457FD921D}">
  <sheetPr codeName="Foglio16">
    <pageSetUpPr fitToPage="1"/>
  </sheetPr>
  <dimension ref="A1:AT102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46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6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1:46" ht="25.3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</row>
    <row r="4" spans="1:46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</row>
    <row r="5" spans="1:46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</row>
    <row r="6" spans="1:46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</row>
    <row r="7" spans="1:46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</row>
    <row r="8" spans="1:46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</row>
    <row r="9" spans="1:46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</row>
    <row r="10" spans="1:46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</row>
    <row r="11" spans="1:46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</row>
    <row r="12" spans="1:46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</row>
    <row r="13" spans="1:46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</row>
    <row r="14" spans="1:46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41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</row>
    <row r="15" spans="1:46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41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1:46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</row>
    <row r="17" spans="1:46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</row>
    <row r="18" spans="1:46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</row>
    <row r="19" spans="1:46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</row>
    <row r="20" spans="1:46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</row>
    <row r="21" spans="1:46" ht="23.6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</row>
    <row r="22" spans="1:46" ht="23.65" customHeight="1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</row>
    <row r="23" spans="1:46" ht="23.65" customHeight="1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</row>
    <row r="24" spans="1:46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</row>
    <row r="25" spans="1:46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</row>
    <row r="26" spans="1:46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</row>
    <row r="27" spans="1:46" ht="23.65" customHeight="1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</row>
    <row r="28" spans="1:46" ht="23.65" customHeight="1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</row>
    <row r="29" spans="1:46" ht="23.65" customHeight="1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</row>
    <row r="30" spans="1:46" ht="23.65" customHeight="1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1:46" ht="23.65" customHeight="1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</row>
    <row r="32" spans="1:46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1:46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1:46" ht="23.65" customHeight="1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</row>
    <row r="36" spans="1:46" ht="23.65" customHeight="1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</row>
    <row r="37" spans="1:46" ht="23.65" customHeight="1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</row>
    <row r="38" spans="1:46" ht="23.65" customHeight="1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ht="23.65" customHeight="1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</row>
    <row r="40" spans="1:46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141"/>
      <c r="K40" s="141"/>
      <c r="L40" s="141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</row>
    <row r="41" spans="1:46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141"/>
      <c r="K41" s="141"/>
      <c r="L41" s="141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</row>
    <row r="42" spans="1:46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</row>
    <row r="43" spans="1:46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</row>
    <row r="44" spans="1:46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</row>
    <row r="45" spans="1:46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</row>
    <row r="46" spans="1:46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</row>
    <row r="47" spans="1:46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1:46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</row>
    <row r="49" spans="1:46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1:46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</row>
    <row r="51" spans="1:46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</row>
    <row r="52" spans="1:46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</row>
    <row r="53" spans="1:46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</row>
    <row r="54" spans="1:46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</row>
    <row r="55" spans="1:46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</row>
    <row r="56" spans="1:46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</row>
    <row r="57" spans="1:46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</row>
    <row r="58" spans="1:46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</row>
    <row r="59" spans="1:4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1:46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spans="1:46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</row>
    <row r="62" spans="1:46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</row>
    <row r="63" spans="1:46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</row>
    <row r="64" spans="1:46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</row>
    <row r="65" spans="1:46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</row>
    <row r="66" spans="1:46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</row>
    <row r="67" spans="1:46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</row>
    <row r="68" spans="1:46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</row>
    <row r="69" spans="1:46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</row>
    <row r="70" spans="1:46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</row>
    <row r="71" spans="1:46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</row>
    <row r="72" spans="1:46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</row>
    <row r="73" spans="1:46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</row>
    <row r="74" spans="1:46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</row>
    <row r="75" spans="1:46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</row>
    <row r="76" spans="1:46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</row>
    <row r="77" spans="1:46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</row>
    <row r="78" spans="1:46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</row>
    <row r="79" spans="1:46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</row>
    <row r="80" spans="1:46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</row>
    <row r="81" spans="1:46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</row>
    <row r="82" spans="1:46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</row>
    <row r="83" spans="1:46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</row>
    <row r="84" spans="1:46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</row>
    <row r="85" spans="1:46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</row>
    <row r="86" spans="1:46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</row>
    <row r="87" spans="1:46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</row>
    <row r="88" spans="1:46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</row>
    <row r="89" spans="1:46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</row>
    <row r="90" spans="1:46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</row>
    <row r="91" spans="1:46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  <row r="92" spans="1:46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</row>
    <row r="93" spans="1:46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</row>
    <row r="94" spans="1:46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</row>
    <row r="95" spans="1:46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</row>
    <row r="96" spans="1:46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</row>
    <row r="97" spans="1:46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</row>
    <row r="98" spans="1:46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</row>
    <row r="99" spans="1:46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</row>
    <row r="100" spans="1:46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</row>
    <row r="101" spans="1:46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</row>
    <row r="102" spans="1:46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</row>
  </sheetData>
  <sheetProtection algorithmName="SHA-512" hashValue="ANioAC0taz9lVdjVtdSJ8mi8/hWLBoIvTFxZGti2dWvoSEGtNq3iTncC49XaAufW1I8IcNOZbDYgXAWCUYPJ1g==" saltValue="u9ecEiLuq5W8k91tGoDMxQ==" spinCount="100000" sheet="1" objects="1" scenarios="1"/>
  <mergeCells count="69">
    <mergeCell ref="AF2:AG2"/>
    <mergeCell ref="AI4:AN4"/>
    <mergeCell ref="AI6:AN6"/>
    <mergeCell ref="AI10:AN10"/>
    <mergeCell ref="AI11:AN11"/>
    <mergeCell ref="AE4:AG6"/>
    <mergeCell ref="AI12:AN13"/>
    <mergeCell ref="A38:E39"/>
    <mergeCell ref="F38:G39"/>
    <mergeCell ref="AE8:AG8"/>
    <mergeCell ref="AE7:AG7"/>
    <mergeCell ref="I38:L38"/>
    <mergeCell ref="H39:L39"/>
    <mergeCell ref="A34:G34"/>
    <mergeCell ref="I34:L34"/>
    <mergeCell ref="A35:G37"/>
    <mergeCell ref="I35:L35"/>
    <mergeCell ref="I36:L36"/>
    <mergeCell ref="I37:L37"/>
    <mergeCell ref="A27:G29"/>
    <mergeCell ref="I27:L27"/>
    <mergeCell ref="I28:L28"/>
    <mergeCell ref="A26:G26"/>
    <mergeCell ref="I26:L26"/>
    <mergeCell ref="A22:E23"/>
    <mergeCell ref="F22:G23"/>
    <mergeCell ref="A30:E31"/>
    <mergeCell ref="F30:G31"/>
    <mergeCell ref="I29:L29"/>
    <mergeCell ref="I30:L30"/>
    <mergeCell ref="H31:L31"/>
    <mergeCell ref="I22:L22"/>
    <mergeCell ref="H23:L23"/>
    <mergeCell ref="A18:G18"/>
    <mergeCell ref="I18:L18"/>
    <mergeCell ref="A19:G21"/>
    <mergeCell ref="I19:L19"/>
    <mergeCell ref="I20:L20"/>
    <mergeCell ref="I21:L21"/>
    <mergeCell ref="A6:A15"/>
    <mergeCell ref="H6:L6"/>
    <mergeCell ref="AC6:AC15"/>
    <mergeCell ref="H7:L7"/>
    <mergeCell ref="H8:L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H4:L5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G4:G5"/>
    <mergeCell ref="F1:J2"/>
  </mergeCells>
  <pageMargins left="0.7" right="0.7" top="0.75" bottom="0.75" header="0.3" footer="0.3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54C1-1C3D-45AE-B71E-CA4059745198}">
  <sheetPr codeName="Foglio17">
    <pageSetUpPr fitToPage="1"/>
  </sheetPr>
  <dimension ref="A1:BU56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73" ht="25.3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</row>
    <row r="2" spans="1:73" ht="25.3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</row>
    <row r="3" spans="1:73" ht="25.3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</row>
    <row r="4" spans="1:73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</row>
    <row r="5" spans="1:73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</row>
    <row r="6" spans="1:73" ht="25.3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</row>
    <row r="7" spans="1:73" ht="25.3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</row>
    <row r="8" spans="1:73" ht="25.3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</row>
    <row r="9" spans="1:73" ht="25.3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</row>
    <row r="10" spans="1:73" ht="25.3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</row>
    <row r="11" spans="1:73" ht="25.3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</row>
    <row r="12" spans="1:73" ht="25.3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</row>
    <row r="13" spans="1:73" ht="25.3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</row>
    <row r="14" spans="1:73" ht="25.3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285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</row>
    <row r="15" spans="1:73" ht="25.3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86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285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</row>
    <row r="16" spans="1:73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</row>
    <row r="17" spans="1:73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</row>
    <row r="18" spans="1:73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</row>
    <row r="19" spans="1:73" ht="24.75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</row>
    <row r="20" spans="1:73" ht="24.75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</row>
    <row r="21" spans="1:73" ht="24.75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</row>
    <row r="22" spans="1:73" ht="24.75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</row>
    <row r="23" spans="1:73" ht="24.75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</row>
    <row r="24" spans="1:73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</row>
    <row r="25" spans="1:73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</row>
    <row r="26" spans="1:73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</row>
    <row r="27" spans="1:73" ht="24.75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</row>
    <row r="28" spans="1:73" ht="24.75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</row>
    <row r="29" spans="1:73" ht="24.75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</row>
    <row r="30" spans="1:73" ht="24.75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</row>
    <row r="31" spans="1:73" ht="24.75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</row>
    <row r="32" spans="1:73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</row>
    <row r="33" spans="1:73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</row>
    <row r="34" spans="1:73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</row>
    <row r="35" spans="1:73" ht="24.75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</row>
    <row r="36" spans="1:73" ht="24.75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</row>
    <row r="37" spans="1:73" ht="24.75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</row>
    <row r="38" spans="1:73" ht="24.75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</row>
    <row r="39" spans="1:73" ht="24.75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</row>
    <row r="40" spans="1:73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285"/>
      <c r="K40" s="285"/>
      <c r="L40" s="285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</row>
    <row r="41" spans="1:73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285"/>
      <c r="K41" s="285"/>
      <c r="L41" s="285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</row>
    <row r="42" spans="1:73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</row>
    <row r="43" spans="1:73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</row>
    <row r="44" spans="1:73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</row>
    <row r="45" spans="1:73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</row>
    <row r="46" spans="1:73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</row>
    <row r="47" spans="1:73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</row>
    <row r="48" spans="1:73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</row>
    <row r="49" spans="1:73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</row>
    <row r="50" spans="1:73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</row>
    <row r="51" spans="1:73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</row>
    <row r="52" spans="1:73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</row>
    <row r="53" spans="1:73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</row>
    <row r="54" spans="1:73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</row>
    <row r="55" spans="1:73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</row>
    <row r="56" spans="1:73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</row>
  </sheetData>
  <sheetProtection algorithmName="SHA-512" hashValue="wFloZuyYXL35Y1TmiLUnXNVm22uEQYCTf5Nw8lXw9feXziPP10solELvL38QMXKk7os01Edw3R+LBj8Et8JR6Q==" saltValue="bGX4kT0DdIstSsX1xb0HIg==" spinCount="100000" sheet="1" objects="1" scenarios="1"/>
  <mergeCells count="69">
    <mergeCell ref="AF2:AG2"/>
    <mergeCell ref="AI4:AN4"/>
    <mergeCell ref="AI6:AN6"/>
    <mergeCell ref="AI10:AN10"/>
    <mergeCell ref="AI11:AN11"/>
    <mergeCell ref="AI12:AN13"/>
    <mergeCell ref="A4:A5"/>
    <mergeCell ref="B4:B5"/>
    <mergeCell ref="C4:C5"/>
    <mergeCell ref="D4:D5"/>
    <mergeCell ref="E4:E5"/>
    <mergeCell ref="AE4:AG6"/>
    <mergeCell ref="A6:A15"/>
    <mergeCell ref="H6:L6"/>
    <mergeCell ref="AC6:AC15"/>
    <mergeCell ref="H7:L7"/>
    <mergeCell ref="AE7:AG7"/>
    <mergeCell ref="F4:F5"/>
    <mergeCell ref="G4:G5"/>
    <mergeCell ref="H4:L5"/>
    <mergeCell ref="M4:M5"/>
    <mergeCell ref="A1:B2"/>
    <mergeCell ref="C1:C2"/>
    <mergeCell ref="F1:J2"/>
    <mergeCell ref="K1:AC2"/>
    <mergeCell ref="H3:L3"/>
    <mergeCell ref="N4:P4"/>
    <mergeCell ref="AC4:AC5"/>
    <mergeCell ref="H8:L8"/>
    <mergeCell ref="AE8:AG8"/>
    <mergeCell ref="H9:L9"/>
    <mergeCell ref="H10:L10"/>
    <mergeCell ref="AD10:AD13"/>
    <mergeCell ref="AE10:AG15"/>
    <mergeCell ref="H14:L14"/>
    <mergeCell ref="H15:L15"/>
    <mergeCell ref="H11:L11"/>
    <mergeCell ref="H12:L12"/>
    <mergeCell ref="H13:L13"/>
    <mergeCell ref="A18:G18"/>
    <mergeCell ref="I18:L18"/>
    <mergeCell ref="A19:G21"/>
    <mergeCell ref="I19:L19"/>
    <mergeCell ref="I20:L20"/>
    <mergeCell ref="I21:L21"/>
    <mergeCell ref="A22:E23"/>
    <mergeCell ref="F22:G23"/>
    <mergeCell ref="I22:L22"/>
    <mergeCell ref="H23:L23"/>
    <mergeCell ref="A26:G26"/>
    <mergeCell ref="I26:L26"/>
    <mergeCell ref="A27:G29"/>
    <mergeCell ref="I27:L27"/>
    <mergeCell ref="I28:L28"/>
    <mergeCell ref="I29:L29"/>
    <mergeCell ref="A30:E31"/>
    <mergeCell ref="F30:G31"/>
    <mergeCell ref="I30:L30"/>
    <mergeCell ref="H31:L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</mergeCells>
  <pageMargins left="0.7" right="0.7" top="0.75" bottom="0.75" header="0.3" footer="0.3"/>
  <pageSetup paperSize="9" scale="6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B47FE-3807-43A7-AC54-6EDA3BD15B19}">
  <sheetPr codeName="Foglio18">
    <pageSetUpPr fitToPage="1"/>
  </sheetPr>
  <dimension ref="A1:BC56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55" ht="25.3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</row>
    <row r="2" spans="1:55" ht="25.3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</row>
    <row r="3" spans="1:55" ht="25.3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</row>
    <row r="4" spans="1:55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</row>
    <row r="5" spans="1:55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</row>
    <row r="6" spans="1:55" ht="25.3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</row>
    <row r="7" spans="1:55" ht="25.3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</row>
    <row r="8" spans="1:55" ht="25.3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</row>
    <row r="9" spans="1:55" ht="25.3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</row>
    <row r="10" spans="1:55" ht="25.3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</row>
    <row r="11" spans="1:55" ht="25.3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</row>
    <row r="12" spans="1:55" ht="25.3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</row>
    <row r="13" spans="1:55" ht="25.3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</row>
    <row r="14" spans="1:55" ht="25.3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285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</row>
    <row r="15" spans="1:55" ht="25.3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86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285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</row>
    <row r="16" spans="1:55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</row>
    <row r="17" spans="1:55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</row>
    <row r="18" spans="1:55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</row>
    <row r="19" spans="1:55" ht="24.75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</row>
    <row r="20" spans="1:55" ht="24.75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</row>
    <row r="21" spans="1:55" ht="24.75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</row>
    <row r="22" spans="1:55" ht="24.75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</row>
    <row r="23" spans="1:55" ht="24.75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</row>
    <row r="24" spans="1:55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</row>
    <row r="25" spans="1:55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</row>
    <row r="26" spans="1:55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</row>
    <row r="27" spans="1:55" ht="24.75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</row>
    <row r="28" spans="1:55" ht="24.75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</row>
    <row r="29" spans="1:55" ht="24.75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</row>
    <row r="30" spans="1:55" ht="24.75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</row>
    <row r="31" spans="1:55" ht="24.75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</row>
    <row r="32" spans="1:55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</row>
    <row r="33" spans="1:55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</row>
    <row r="34" spans="1:55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</row>
    <row r="35" spans="1:55" ht="24.75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</row>
    <row r="36" spans="1:55" ht="24.75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</row>
    <row r="37" spans="1:55" ht="24.75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</row>
    <row r="38" spans="1:55" ht="24.75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</row>
    <row r="39" spans="1:55" ht="24.75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</row>
    <row r="40" spans="1:55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285"/>
      <c r="K40" s="285"/>
      <c r="L40" s="285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</row>
    <row r="41" spans="1:55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285"/>
      <c r="K41" s="285"/>
      <c r="L41" s="285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</row>
    <row r="42" spans="1:55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</row>
    <row r="43" spans="1:55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</row>
    <row r="44" spans="1:55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</row>
    <row r="45" spans="1:55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</row>
    <row r="46" spans="1:55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</row>
    <row r="47" spans="1:55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</row>
    <row r="48" spans="1:55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</row>
    <row r="49" spans="1:55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</row>
    <row r="50" spans="1:55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</row>
    <row r="51" spans="1:55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</row>
    <row r="52" spans="1:55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</row>
    <row r="53" spans="1:55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</row>
    <row r="54" spans="1:55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</row>
    <row r="55" spans="1:55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</row>
    <row r="56" spans="1:55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</row>
  </sheetData>
  <sheetProtection algorithmName="SHA-512" hashValue="YCadPsGZiwGP5VfkGynVYUlTtIev1l+fVjWdZfzDIC1iNsVr4dpeZz8abksSmQ3HzHGZ3DIHjd1zGZCxe7IQwA==" saltValue="V9z1uYkstw4ZHPcdL+Hi8A==" spinCount="100000" sheet="1" objects="1" scenarios="1"/>
  <mergeCells count="69">
    <mergeCell ref="AF2:AG2"/>
    <mergeCell ref="AI4:AN4"/>
    <mergeCell ref="AI6:AN6"/>
    <mergeCell ref="AI10:AN10"/>
    <mergeCell ref="AI11:AN11"/>
    <mergeCell ref="AI12:AN13"/>
    <mergeCell ref="A4:A5"/>
    <mergeCell ref="B4:B5"/>
    <mergeCell ref="C4:C5"/>
    <mergeCell ref="D4:D5"/>
    <mergeCell ref="E4:E5"/>
    <mergeCell ref="AE4:AG6"/>
    <mergeCell ref="A6:A15"/>
    <mergeCell ref="H6:L6"/>
    <mergeCell ref="AC6:AC15"/>
    <mergeCell ref="H7:L7"/>
    <mergeCell ref="AE7:AG7"/>
    <mergeCell ref="F4:F5"/>
    <mergeCell ref="G4:G5"/>
    <mergeCell ref="H4:L5"/>
    <mergeCell ref="M4:M5"/>
    <mergeCell ref="A1:B2"/>
    <mergeCell ref="C1:C2"/>
    <mergeCell ref="F1:J2"/>
    <mergeCell ref="K1:AC2"/>
    <mergeCell ref="H3:L3"/>
    <mergeCell ref="N4:P4"/>
    <mergeCell ref="AC4:AC5"/>
    <mergeCell ref="H8:L8"/>
    <mergeCell ref="AE8:AG8"/>
    <mergeCell ref="H9:L9"/>
    <mergeCell ref="H10:L10"/>
    <mergeCell ref="AD10:AD13"/>
    <mergeCell ref="AE10:AG15"/>
    <mergeCell ref="H14:L14"/>
    <mergeCell ref="H15:L15"/>
    <mergeCell ref="H11:L11"/>
    <mergeCell ref="H12:L12"/>
    <mergeCell ref="H13:L13"/>
    <mergeCell ref="A18:G18"/>
    <mergeCell ref="I18:L18"/>
    <mergeCell ref="A19:G21"/>
    <mergeCell ref="I19:L19"/>
    <mergeCell ref="I20:L20"/>
    <mergeCell ref="I21:L21"/>
    <mergeCell ref="A22:E23"/>
    <mergeCell ref="F22:G23"/>
    <mergeCell ref="I22:L22"/>
    <mergeCell ref="H23:L23"/>
    <mergeCell ref="A26:G26"/>
    <mergeCell ref="I26:L26"/>
    <mergeCell ref="A27:G29"/>
    <mergeCell ref="I27:L27"/>
    <mergeCell ref="I28:L28"/>
    <mergeCell ref="I29:L29"/>
    <mergeCell ref="A30:E31"/>
    <mergeCell ref="F30:G31"/>
    <mergeCell ref="I30:L30"/>
    <mergeCell ref="H31:L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</mergeCells>
  <pageMargins left="0.7" right="0.7" top="0.75" bottom="0.75" header="0.3" footer="0.3"/>
  <pageSetup paperSize="9" scale="6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AECB-D5CD-4F4F-81CA-45EDC074A794}">
  <sheetPr codeName="Foglio19">
    <pageSetUpPr fitToPage="1"/>
  </sheetPr>
  <dimension ref="A1:BB56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54" ht="25.3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</row>
    <row r="2" spans="1:54" ht="25.3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</row>
    <row r="3" spans="1:54" ht="25.3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</row>
    <row r="4" spans="1:54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</row>
    <row r="5" spans="1:54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</row>
    <row r="6" spans="1:54" ht="25.3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</row>
    <row r="7" spans="1:54" ht="25.3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</row>
    <row r="8" spans="1:54" ht="25.3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</row>
    <row r="9" spans="1:54" ht="25.3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</row>
    <row r="10" spans="1:54" ht="25.3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</row>
    <row r="11" spans="1:54" ht="25.3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</row>
    <row r="12" spans="1:54" ht="25.3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</row>
    <row r="13" spans="1:54" ht="25.3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</row>
    <row r="14" spans="1:54" ht="25.3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285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</row>
    <row r="15" spans="1:54" ht="25.3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86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285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</row>
    <row r="16" spans="1:54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</row>
    <row r="17" spans="1:54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</row>
    <row r="18" spans="1:54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</row>
    <row r="19" spans="1:54" ht="24.75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</row>
    <row r="20" spans="1:54" ht="24.75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</row>
    <row r="21" spans="1:54" ht="24.75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</row>
    <row r="22" spans="1:54" ht="24.75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</row>
    <row r="23" spans="1:54" ht="24.75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</row>
    <row r="24" spans="1:54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</row>
    <row r="25" spans="1:54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</row>
    <row r="26" spans="1:54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</row>
    <row r="27" spans="1:54" ht="24.75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</row>
    <row r="28" spans="1:54" ht="24.75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</row>
    <row r="29" spans="1:54" ht="24.75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</row>
    <row r="30" spans="1:54" ht="24.75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</row>
    <row r="31" spans="1:54" ht="24.75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</row>
    <row r="32" spans="1:54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</row>
    <row r="33" spans="1:54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</row>
    <row r="34" spans="1:54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</row>
    <row r="35" spans="1:54" ht="24.75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</row>
    <row r="36" spans="1:54" ht="24.75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</row>
    <row r="37" spans="1:54" ht="24.75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</row>
    <row r="38" spans="1:54" ht="24.75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</row>
    <row r="39" spans="1:54" ht="24.75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</row>
    <row r="40" spans="1:54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285"/>
      <c r="K40" s="285"/>
      <c r="L40" s="285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</row>
    <row r="41" spans="1:54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285"/>
      <c r="K41" s="285"/>
      <c r="L41" s="285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</row>
    <row r="42" spans="1:54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</row>
    <row r="43" spans="1:54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</row>
    <row r="44" spans="1:54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</row>
    <row r="45" spans="1:54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</row>
    <row r="46" spans="1:54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</row>
    <row r="47" spans="1:54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</row>
    <row r="48" spans="1:54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</row>
    <row r="49" spans="1:54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</row>
    <row r="50" spans="1:54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</row>
    <row r="51" spans="1:54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</row>
    <row r="52" spans="1:54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</row>
    <row r="53" spans="1:54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</row>
    <row r="54" spans="1:54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</row>
    <row r="55" spans="1:54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</row>
    <row r="56" spans="1:54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</row>
  </sheetData>
  <sheetProtection algorithmName="SHA-512" hashValue="B5xOVPiYRGn3U0YqZPLnZWjdYq3smA8FLM3OsCgfjyrZW+ay2lOrE/Ndu5M5MIwpMbwEhFbVk+0ZJObZ8aTDLQ==" saltValue="iV7VsWydqUbMKd0Uualh9Q==" spinCount="100000" sheet="1" objects="1" scenarios="1"/>
  <mergeCells count="69">
    <mergeCell ref="AF2:AG2"/>
    <mergeCell ref="AI4:AN4"/>
    <mergeCell ref="AI6:AN6"/>
    <mergeCell ref="AI10:AN10"/>
    <mergeCell ref="AI11:AN11"/>
    <mergeCell ref="AI12:AN13"/>
    <mergeCell ref="A4:A5"/>
    <mergeCell ref="B4:B5"/>
    <mergeCell ref="C4:C5"/>
    <mergeCell ref="D4:D5"/>
    <mergeCell ref="E4:E5"/>
    <mergeCell ref="AE4:AG6"/>
    <mergeCell ref="A6:A15"/>
    <mergeCell ref="H6:L6"/>
    <mergeCell ref="AC6:AC15"/>
    <mergeCell ref="H7:L7"/>
    <mergeCell ref="AE7:AG7"/>
    <mergeCell ref="F4:F5"/>
    <mergeCell ref="G4:G5"/>
    <mergeCell ref="H4:L5"/>
    <mergeCell ref="M4:M5"/>
    <mergeCell ref="A1:B2"/>
    <mergeCell ref="C1:C2"/>
    <mergeCell ref="F1:J2"/>
    <mergeCell ref="K1:AC2"/>
    <mergeCell ref="H3:L3"/>
    <mergeCell ref="N4:P4"/>
    <mergeCell ref="AC4:AC5"/>
    <mergeCell ref="H8:L8"/>
    <mergeCell ref="AE8:AG8"/>
    <mergeCell ref="H9:L9"/>
    <mergeCell ref="H10:L10"/>
    <mergeCell ref="AD10:AD13"/>
    <mergeCell ref="AE10:AG15"/>
    <mergeCell ref="H14:L14"/>
    <mergeCell ref="H15:L15"/>
    <mergeCell ref="H11:L11"/>
    <mergeCell ref="H12:L12"/>
    <mergeCell ref="H13:L13"/>
    <mergeCell ref="A18:G18"/>
    <mergeCell ref="I18:L18"/>
    <mergeCell ref="A19:G21"/>
    <mergeCell ref="I19:L19"/>
    <mergeCell ref="I20:L20"/>
    <mergeCell ref="I21:L21"/>
    <mergeCell ref="A22:E23"/>
    <mergeCell ref="F22:G23"/>
    <mergeCell ref="I22:L22"/>
    <mergeCell ref="H23:L23"/>
    <mergeCell ref="A26:G26"/>
    <mergeCell ref="I26:L26"/>
    <mergeCell ref="A27:G29"/>
    <mergeCell ref="I27:L27"/>
    <mergeCell ref="I28:L28"/>
    <mergeCell ref="I29:L29"/>
    <mergeCell ref="A30:E31"/>
    <mergeCell ref="F30:G31"/>
    <mergeCell ref="I30:L30"/>
    <mergeCell ref="H31:L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F7C6-DB72-4873-9137-6D647FF1D5A4}">
  <sheetPr codeName="Foglio2">
    <pageSetUpPr fitToPage="1"/>
  </sheetPr>
  <dimension ref="A1:BF221"/>
  <sheetViews>
    <sheetView showGridLines="0" zoomScale="69" zoomScaleNormal="60" workbookViewId="0">
      <selection activeCell="W4" sqref="W4"/>
    </sheetView>
  </sheetViews>
  <sheetFormatPr defaultRowHeight="12.75" x14ac:dyDescent="0.2"/>
  <cols>
    <col min="2" max="2" width="65.5" customWidth="1"/>
    <col min="3" max="3" width="18.33203125" customWidth="1"/>
    <col min="4" max="4" width="0.1640625" hidden="1" customWidth="1"/>
    <col min="5" max="5" width="13.1640625" customWidth="1"/>
    <col min="6" max="6" width="18" customWidth="1"/>
    <col min="7" max="7" width="25.5" customWidth="1"/>
    <col min="8" max="8" width="19.6640625" customWidth="1"/>
    <col min="9" max="9" width="16.33203125" customWidth="1"/>
    <col min="12" max="12" width="65.5" customWidth="1"/>
    <col min="13" max="13" width="14.1640625" customWidth="1"/>
    <col min="14" max="14" width="0.1640625" customWidth="1"/>
    <col min="15" max="15" width="11.1640625" customWidth="1"/>
    <col min="16" max="16" width="17.6640625" customWidth="1"/>
    <col min="17" max="17" width="22.33203125" customWidth="1"/>
    <col min="18" max="18" width="21.83203125" customWidth="1"/>
    <col min="19" max="19" width="17.83203125" customWidth="1"/>
    <col min="22" max="22" width="65.6640625" customWidth="1"/>
    <col min="23" max="23" width="14.5" customWidth="1"/>
    <col min="24" max="24" width="0" hidden="1" customWidth="1"/>
    <col min="25" max="25" width="11.1640625" customWidth="1"/>
    <col min="26" max="26" width="16.1640625" customWidth="1"/>
    <col min="27" max="27" width="18.5" customWidth="1"/>
    <col min="28" max="28" width="23" customWidth="1"/>
    <col min="29" max="29" width="15.6640625" customWidth="1"/>
    <col min="52" max="52" width="59.1640625" customWidth="1"/>
    <col min="53" max="53" width="11.6640625" customWidth="1"/>
    <col min="54" max="54" width="14.1640625" customWidth="1"/>
    <col min="57" max="57" width="16.33203125" customWidth="1"/>
    <col min="58" max="58" width="16.5" customWidth="1"/>
    <col min="486" max="486" width="9.1640625" customWidth="1"/>
    <col min="487" max="487" width="4" customWidth="1"/>
    <col min="488" max="488" width="3.1640625" customWidth="1"/>
    <col min="489" max="489" width="9.6640625" customWidth="1"/>
    <col min="490" max="490" width="30.6640625" customWidth="1"/>
    <col min="491" max="491" width="16.1640625" customWidth="1"/>
    <col min="492" max="492" width="16" customWidth="1"/>
    <col min="493" max="493" width="8.6640625" customWidth="1"/>
    <col min="494" max="494" width="4.6640625" customWidth="1"/>
    <col min="495" max="495" width="13.1640625" customWidth="1"/>
    <col min="496" max="496" width="10.6640625" customWidth="1"/>
    <col min="498" max="505" width="0" hidden="1" customWidth="1"/>
    <col min="506" max="506" width="0.5" customWidth="1"/>
    <col min="507" max="507" width="1" customWidth="1"/>
    <col min="508" max="508" width="6.6640625" customWidth="1"/>
    <col min="509" max="509" width="3.1640625" customWidth="1"/>
    <col min="510" max="510" width="11.6640625" customWidth="1"/>
    <col min="511" max="511" width="35.83203125" customWidth="1"/>
    <col min="512" max="512" width="16.1640625" customWidth="1"/>
    <col min="513" max="513" width="16" customWidth="1"/>
    <col min="515" max="515" width="3.1640625" customWidth="1"/>
    <col min="516" max="516" width="12.83203125" customWidth="1"/>
    <col min="517" max="517" width="10.6640625" customWidth="1"/>
    <col min="519" max="527" width="0" hidden="1" customWidth="1"/>
    <col min="528" max="528" width="4" customWidth="1"/>
    <col min="529" max="529" width="5.5" customWidth="1"/>
    <col min="530" max="530" width="3.1640625" customWidth="1"/>
    <col min="531" max="531" width="11.6640625" customWidth="1"/>
    <col min="532" max="532" width="23.33203125" customWidth="1"/>
    <col min="533" max="533" width="16.1640625" customWidth="1"/>
    <col min="534" max="534" width="16" customWidth="1"/>
    <col min="536" max="536" width="5.1640625" customWidth="1"/>
    <col min="537" max="537" width="10" customWidth="1"/>
    <col min="538" max="538" width="10.6640625" customWidth="1"/>
    <col min="540" max="548" width="0" hidden="1" customWidth="1"/>
    <col min="549" max="549" width="4" customWidth="1"/>
    <col min="550" max="550" width="5.33203125" customWidth="1"/>
    <col min="551" max="551" width="3.1640625" customWidth="1"/>
    <col min="552" max="552" width="11.6640625" customWidth="1"/>
    <col min="553" max="553" width="29.83203125" customWidth="1"/>
    <col min="554" max="554" width="16.1640625" customWidth="1"/>
    <col min="555" max="555" width="16" customWidth="1"/>
    <col min="557" max="557" width="4.6640625" customWidth="1"/>
    <col min="558" max="558" width="10" customWidth="1"/>
    <col min="559" max="559" width="10.6640625" customWidth="1"/>
    <col min="561" max="569" width="0" hidden="1" customWidth="1"/>
    <col min="570" max="570" width="4" customWidth="1"/>
    <col min="571" max="571" width="7.33203125" customWidth="1"/>
    <col min="572" max="572" width="3.1640625" customWidth="1"/>
    <col min="573" max="573" width="11.6640625" customWidth="1"/>
    <col min="574" max="574" width="24.83203125" customWidth="1"/>
    <col min="575" max="575" width="16.1640625" customWidth="1"/>
    <col min="576" max="576" width="16" customWidth="1"/>
    <col min="578" max="578" width="3.1640625" customWidth="1"/>
    <col min="579" max="579" width="10" customWidth="1"/>
    <col min="580" max="580" width="10.6640625" customWidth="1"/>
    <col min="582" max="590" width="0" hidden="1" customWidth="1"/>
    <col min="591" max="591" width="4" customWidth="1"/>
  </cols>
  <sheetData>
    <row r="1" spans="1:29" ht="36.4" customHeight="1" thickTop="1" thickBot="1" x14ac:dyDescent="0.25">
      <c r="A1" s="250" t="s">
        <v>37</v>
      </c>
      <c r="B1" s="428" t="s">
        <v>38</v>
      </c>
      <c r="C1" s="428"/>
      <c r="D1" s="428"/>
      <c r="E1" s="428"/>
      <c r="F1" s="262"/>
      <c r="G1" s="314" t="s">
        <v>155</v>
      </c>
      <c r="H1" s="435" t="str">
        <f>IF(AND(F1&lt;&gt;"si",F1&lt;&gt;"NO",F1&lt;&gt;""),"Devi inserire SI o NO !!"," ")</f>
        <v xml:space="preserve"> </v>
      </c>
      <c r="I1" s="245"/>
      <c r="J1" s="246"/>
      <c r="K1" s="248" t="s">
        <v>30</v>
      </c>
      <c r="L1" s="429" t="s">
        <v>13</v>
      </c>
      <c r="M1" s="430"/>
      <c r="N1" s="430"/>
      <c r="O1" s="431"/>
      <c r="P1" s="263"/>
      <c r="Q1" s="314" t="s">
        <v>161</v>
      </c>
      <c r="R1" s="422" t="str">
        <f>IF(AND(P1&lt;&gt;"si",P1&lt;&gt;"NO",P1&lt;&gt;""),"Devi inserire SI o NO !!"," ")</f>
        <v xml:space="preserve"> </v>
      </c>
      <c r="S1" s="422"/>
      <c r="U1" s="248" t="s">
        <v>61</v>
      </c>
      <c r="V1" s="432" t="s">
        <v>75</v>
      </c>
      <c r="W1" s="433"/>
      <c r="X1" s="433"/>
      <c r="Y1" s="434"/>
      <c r="Z1" s="263"/>
      <c r="AA1" s="314" t="s">
        <v>161</v>
      </c>
      <c r="AB1" s="422" t="str">
        <f>IF(AND(Z1&lt;&gt;"si",Z1&lt;&gt;"NO",Z1&lt;&gt;""),"Devi inserire SI o NO !!"," ")</f>
        <v xml:space="preserve"> </v>
      </c>
      <c r="AC1" s="422"/>
    </row>
    <row r="2" spans="1:29" ht="46.5" customHeight="1" thickBot="1" x14ac:dyDescent="0.25">
      <c r="A2" s="269" t="s">
        <v>78</v>
      </c>
      <c r="B2" s="439"/>
      <c r="C2" s="440"/>
      <c r="D2" s="440"/>
      <c r="E2" s="441"/>
      <c r="F2" s="437" t="s">
        <v>79</v>
      </c>
      <c r="G2" s="438"/>
      <c r="H2" s="435"/>
      <c r="I2" s="48"/>
      <c r="K2" s="249" t="s">
        <v>139</v>
      </c>
      <c r="L2" s="379" t="str">
        <f>IF(+B2=0,"",+B2)</f>
        <v/>
      </c>
      <c r="M2" s="380"/>
      <c r="N2" s="380"/>
      <c r="O2" s="381"/>
      <c r="P2" s="282" t="s">
        <v>12</v>
      </c>
      <c r="Q2" s="284" t="s">
        <v>82</v>
      </c>
      <c r="R2" s="391" t="str">
        <f>IF(P3=0," ",IF(AND(P1=0,P3&gt;0),"manca si/no",""))</f>
        <v xml:space="preserve"> </v>
      </c>
      <c r="S2" s="49"/>
      <c r="U2" s="249" t="s">
        <v>139</v>
      </c>
      <c r="V2" s="379" t="str">
        <f>IF(+B2=0,"",+B2)</f>
        <v/>
      </c>
      <c r="W2" s="380"/>
      <c r="X2" s="380"/>
      <c r="Y2" s="381"/>
      <c r="Z2" s="46" t="s">
        <v>12</v>
      </c>
      <c r="AA2" s="221" t="s">
        <v>83</v>
      </c>
      <c r="AB2" s="391" t="str">
        <f>IF(Z3=0," ",IF(AND(Z1=0,Z3&gt;0),"manca si/no",""))</f>
        <v xml:space="preserve"> </v>
      </c>
      <c r="AC2" s="49"/>
    </row>
    <row r="3" spans="1:29" ht="49.5" customHeight="1" thickTop="1" thickBot="1" x14ac:dyDescent="0.25">
      <c r="A3" s="238" t="s">
        <v>139</v>
      </c>
      <c r="B3" s="442" t="s">
        <v>72</v>
      </c>
      <c r="C3" s="443"/>
      <c r="D3" s="444"/>
      <c r="E3" s="91"/>
      <c r="F3" s="277" t="s">
        <v>12</v>
      </c>
      <c r="G3" s="283" t="s">
        <v>81</v>
      </c>
      <c r="H3" s="391" t="str">
        <f>IF(F4=0," ",IF(AND(F1=0,F3&gt;0),"manca si/no",""))</f>
        <v xml:space="preserve"> </v>
      </c>
      <c r="I3" s="48"/>
      <c r="K3" s="222" t="s">
        <v>0</v>
      </c>
      <c r="L3" s="70" t="s">
        <v>77</v>
      </c>
      <c r="M3" s="425">
        <f>ROUND(IF(P1="SI",IF(AND(P3&gt;0,Q3=0),"manca su quanto",IF(P3=0,0,IF(P3*10/Q3&lt;6,"VOTO ERRATO ! ", IF(IF(Q3&gt;0,   P3*10/Q3,     P3*Q3/10)&gt;10,   "VOTO ERRATO", IF(Q3&gt;0,     P3*10/Q3,   IF(   P3&gt;0,   P3*10/Q3,    0)))))),0),2)</f>
        <v>0</v>
      </c>
      <c r="N3" s="426"/>
      <c r="O3" s="427"/>
      <c r="P3" s="44"/>
      <c r="Q3" s="223"/>
      <c r="R3" s="391"/>
      <c r="S3" s="49"/>
      <c r="U3" s="238" t="s">
        <v>0</v>
      </c>
      <c r="V3" s="69" t="s">
        <v>73</v>
      </c>
      <c r="W3" s="425">
        <f>ROUND(IF(Z1="SI",IF(AND(Z3&gt;0,AA3=0),"manca su quanto",IF(Z3=0,0,IF(Z3*10/AA3&lt;6,"VOTO ERRATO ! ", IF(IF(AA3&gt;0,   Z3*10/AA3,     Z3*AA3/10)&gt;10,   "VOTO ERRATO", IF(AA3&gt;0,     Z3*10/AA3,   IF(   Z3&gt;0,   Z3*10/AA3,    0)))))),0),2)</f>
        <v>0</v>
      </c>
      <c r="X3" s="426"/>
      <c r="Y3" s="427"/>
      <c r="Z3" s="45"/>
      <c r="AA3" s="239"/>
      <c r="AB3" s="391"/>
      <c r="AC3" s="49"/>
    </row>
    <row r="4" spans="1:29" ht="34.9" customHeight="1" thickTop="1" thickBot="1" x14ac:dyDescent="0.25">
      <c r="A4" s="251" t="s">
        <v>0</v>
      </c>
      <c r="B4" s="47" t="s">
        <v>73</v>
      </c>
      <c r="C4" s="423">
        <f>ROUND(IF(F1="SI",IF(AND(F4&gt;0,G4=0),"manca su quanto !",IF(F4=0,0,IF(F4*10/G4&lt;6,"VOTO ERRATO ! ",IF(IF(G4&gt;0,          F4*10/G4,    F4*G4/10)&gt;10,"VOTO ERRATO",IF(G4&gt;0,F4*10/G4,IF(F4&gt;0,F4*10/G4,0)))))),0),2)</f>
        <v>0</v>
      </c>
      <c r="D4" s="424"/>
      <c r="E4" s="424"/>
      <c r="F4" s="265"/>
      <c r="G4" s="264"/>
      <c r="H4" s="391"/>
      <c r="K4" s="266" t="s">
        <v>14</v>
      </c>
      <c r="L4" s="267" t="s">
        <v>20</v>
      </c>
      <c r="M4" s="81">
        <f>IF(P4=0,0,IF(P1="si",IF(P4=1,1,"UN SOLO TITOLO!")))</f>
        <v>0</v>
      </c>
      <c r="N4" s="268"/>
      <c r="O4" s="320" t="s">
        <v>1</v>
      </c>
      <c r="P4" s="75"/>
      <c r="Q4" s="224" t="str">
        <f>IF(AND(P1=0,P4&gt;0),"manca si/no","")</f>
        <v/>
      </c>
      <c r="R4" s="49"/>
      <c r="S4" s="436"/>
      <c r="U4" s="240" t="s">
        <v>14</v>
      </c>
      <c r="V4" s="64" t="s">
        <v>42</v>
      </c>
      <c r="W4" s="90">
        <f>IF(Z1="si",IF(Z4=0,0,IF(Z4=1,2,"UN SOLO TITOLO !")),0)</f>
        <v>0</v>
      </c>
      <c r="X4" s="66"/>
      <c r="Y4" s="315" t="s">
        <v>1</v>
      </c>
      <c r="Z4" s="272"/>
      <c r="AA4" s="241" t="str">
        <f>IF(AND(Z1=0,Z4&gt;0),"manca si/no","")</f>
        <v/>
      </c>
      <c r="AB4" s="259"/>
      <c r="AC4" s="436"/>
    </row>
    <row r="5" spans="1:29" ht="35.25" customHeight="1" thickTop="1" thickBot="1" x14ac:dyDescent="0.25">
      <c r="A5" s="271" t="s">
        <v>14</v>
      </c>
      <c r="B5" s="62" t="s">
        <v>140</v>
      </c>
      <c r="C5" s="202">
        <f>IF(F1="si",IF(F5=0,0,IF(F5=1,2,"UN SOLO TITOLO!")),0)</f>
        <v>0</v>
      </c>
      <c r="D5" s="66"/>
      <c r="E5" s="315" t="s">
        <v>141</v>
      </c>
      <c r="F5" s="71"/>
      <c r="G5" s="219" t="str">
        <f>IF(AND(F1=0,F5&gt;0),"manca si/no","")</f>
        <v/>
      </c>
      <c r="H5" s="65"/>
      <c r="K5" s="410" t="s">
        <v>15</v>
      </c>
      <c r="L5" s="412" t="s">
        <v>74</v>
      </c>
      <c r="M5" s="403">
        <f>IF(P5=0,0,IF(P1=0,0,IF(P1="SI",IF(P5="CORE",0.25,IF(P5="advanced",0.28,IF(P5="specialised",0.3,"ERRORE !!"))))))</f>
        <v>0</v>
      </c>
      <c r="N5" s="66"/>
      <c r="O5" s="405" t="s">
        <v>21</v>
      </c>
      <c r="P5" s="407"/>
      <c r="Q5" s="409" t="str">
        <f>IF(AND(P1=0,P5&gt;0),"manca si/no","")</f>
        <v/>
      </c>
      <c r="R5" s="43"/>
      <c r="S5" s="436"/>
      <c r="U5" s="420" t="s">
        <v>39</v>
      </c>
      <c r="V5" s="418" t="s">
        <v>44</v>
      </c>
      <c r="W5" s="377">
        <f>IF(Z1="si",IF(Z5=0,0,IF(Z5=1,2,"UN SOLO TITOLO !")),0)</f>
        <v>0</v>
      </c>
      <c r="X5" s="66"/>
      <c r="Y5" s="414" t="s">
        <v>1</v>
      </c>
      <c r="Z5" s="415"/>
      <c r="AA5" s="417" t="str">
        <f>IF(AND(Z1=0,Z5&gt;0),"manca si/no","")</f>
        <v/>
      </c>
      <c r="AB5" s="260"/>
      <c r="AC5" s="436"/>
    </row>
    <row r="6" spans="1:29" ht="38.25" customHeight="1" thickTop="1" thickBot="1" x14ac:dyDescent="0.25">
      <c r="A6" s="252" t="s">
        <v>39</v>
      </c>
      <c r="B6" s="273" t="s">
        <v>142</v>
      </c>
      <c r="C6" s="202">
        <f>IF(F1="si",IF(F6=0,0,IF(F6=1,1.5,"UN SOLO TITOLO!")),0)</f>
        <v>0</v>
      </c>
      <c r="D6" s="66"/>
      <c r="E6" s="315" t="s">
        <v>1</v>
      </c>
      <c r="F6" s="71"/>
      <c r="G6" s="219" t="str">
        <f>IF(AND(F1=0,F6&gt;0),"manca si/no","")</f>
        <v/>
      </c>
      <c r="H6" s="65"/>
      <c r="K6" s="411"/>
      <c r="L6" s="413"/>
      <c r="M6" s="404"/>
      <c r="N6" s="76"/>
      <c r="O6" s="406"/>
      <c r="P6" s="408"/>
      <c r="Q6" s="409"/>
      <c r="R6" s="325" t="str">
        <f>IF(AND(P5&lt;&gt;0,OR(P7&lt;&gt;0,P8&lt;&gt;0,P9&lt;&gt;0,P10&lt;&gt;0,P11&lt;&gt;0)),"più Tipi !!","")</f>
        <v/>
      </c>
      <c r="S6" s="436"/>
      <c r="U6" s="421"/>
      <c r="V6" s="419"/>
      <c r="W6" s="378"/>
      <c r="X6" s="66"/>
      <c r="Y6" s="406"/>
      <c r="Z6" s="416"/>
      <c r="AA6" s="417"/>
      <c r="AB6" s="261"/>
      <c r="AC6" s="436"/>
    </row>
    <row r="7" spans="1:29" ht="37.9" customHeight="1" thickTop="1" thickBot="1" x14ac:dyDescent="0.25">
      <c r="A7" s="252" t="s">
        <v>40</v>
      </c>
      <c r="B7" s="62" t="s">
        <v>43</v>
      </c>
      <c r="C7" s="202">
        <f>IF(F1="si",IF(F7=0,0,IF(F7=1,1,"UN SOLO TITOLO !")),0)</f>
        <v>0</v>
      </c>
      <c r="D7" s="66"/>
      <c r="E7" s="315" t="s">
        <v>1</v>
      </c>
      <c r="F7" s="71"/>
      <c r="G7" s="219" t="str">
        <f>IF(AND(F1=0,F7&gt;0),"manca si/no","")</f>
        <v/>
      </c>
      <c r="H7" s="65"/>
      <c r="K7" s="56" t="s">
        <v>16</v>
      </c>
      <c r="L7" s="57" t="s">
        <v>47</v>
      </c>
      <c r="M7" s="82">
        <f>IF(P1=0,0,IF(P7=0,0,   IF(P7=AND(P7&lt;&gt;"BASE",P7&lt;&gt;"ADVANCED",P7&lt;&gt;"SPECIALISED"),0,IF(P7="BASE",0.25,IF(P7="advanced",0.28,IF(P7="specialised",0.3,"ERRORE !!"))))))</f>
        <v>0</v>
      </c>
      <c r="N7" s="66"/>
      <c r="O7" s="315" t="s">
        <v>21</v>
      </c>
      <c r="P7" s="77"/>
      <c r="Q7" s="225" t="str">
        <f>IF(AND(P1=0,P7&gt;0),"manca si/no","")</f>
        <v/>
      </c>
      <c r="R7" s="325" t="str">
        <f>IF(AND(P7&lt;&gt;0,OR(P8&lt;&gt;0,P9&lt;&gt;0,P10&lt;&gt;0,P11&lt;&gt;0,P5&lt;&gt;0)),"più Tipi !!","")</f>
        <v/>
      </c>
      <c r="S7" s="436"/>
      <c r="U7" s="56" t="s">
        <v>48</v>
      </c>
      <c r="V7" s="59" t="s">
        <v>74</v>
      </c>
      <c r="W7" s="82">
        <f>IF(Z1=0,0,IF(Z7=0,0,IF(Z1="SI",IF(Z7="CORE",0.5,IF(Z7="advanced",0.55,IF(Z7="specialised",0.6,"ERRORE !!"))))))</f>
        <v>0</v>
      </c>
      <c r="X7" s="66"/>
      <c r="Y7" s="315" t="s">
        <v>21</v>
      </c>
      <c r="Z7" s="11"/>
      <c r="AA7" s="224" t="str">
        <f>IF(AND(Z1=0,Z7&gt;0),"manca si/no","")</f>
        <v/>
      </c>
      <c r="AB7" s="326" t="str">
        <f>IF(AND(Z7&lt;&gt;0,OR(Z8&lt;&gt;0,Z9&lt;&gt;0,Z10&lt;&gt;0,Z11&lt;&gt;0,Z12&lt;&gt;0)),"più Tipi !!","")</f>
        <v/>
      </c>
      <c r="AC7" s="436"/>
    </row>
    <row r="8" spans="1:29" ht="44.25" customHeight="1" thickTop="1" thickBot="1" x14ac:dyDescent="0.25">
      <c r="A8" s="253" t="s">
        <v>41</v>
      </c>
      <c r="B8" s="63" t="s">
        <v>44</v>
      </c>
      <c r="C8" s="203">
        <f>IF(F1="si",IF(F8=0,0,IF(F8=1,1,"UN SOLO TITOLO !")),0)</f>
        <v>0</v>
      </c>
      <c r="D8" s="66"/>
      <c r="E8" s="316" t="s">
        <v>1</v>
      </c>
      <c r="F8" s="72"/>
      <c r="G8" s="219" t="str">
        <f>IF(AND(F1=0,F8&gt;0),"manca si/no","")</f>
        <v/>
      </c>
      <c r="H8" s="217"/>
      <c r="I8" s="38"/>
      <c r="K8" s="56" t="s">
        <v>17</v>
      </c>
      <c r="L8" s="58" t="s">
        <v>22</v>
      </c>
      <c r="M8" s="82">
        <f>IF(P8=0,0,IF(P1=0,0,IF(P1="SI",IF(P8="mcad",0.25,IF(P8="mcsd",0.28,IF(OR(P8="mcdba",P8="eucip",P8="ic3",P8="mous",P8="cisco",P8="pekit",P8="eipass"),0.3,"ERRORE !!"))))))</f>
        <v>0</v>
      </c>
      <c r="N8" s="66"/>
      <c r="O8" s="315" t="s">
        <v>21</v>
      </c>
      <c r="P8" s="77"/>
      <c r="Q8" s="225" t="str">
        <f>IF(AND(P1=0,P8&gt;0),"manca si/no","")</f>
        <v/>
      </c>
      <c r="R8" s="325" t="str">
        <f>IF(AND(P8&lt;&gt;0,OR(P9&lt;&gt;0,P10&lt;&gt;0,P11&lt;&gt;0,P6&lt;&gt;0,P7&lt;&gt;0)),"più Tipi !!","")</f>
        <v/>
      </c>
      <c r="S8" s="38"/>
      <c r="U8" s="56" t="s">
        <v>49</v>
      </c>
      <c r="V8" s="57" t="s">
        <v>47</v>
      </c>
      <c r="W8" s="82">
        <f>IF(Z1=0,0,IF(Z8=0,0,   IF(Z8=AND(Z8&lt;&gt;"BASE",Z8&lt;&gt;"ADVANCED",Z8&lt;&gt;"SPECIALISED"),0,IF(Z8="BASE",0.5,IF(Z8="advanced",0.55,IF(Z8="specialised",0.6,"ERRORE !!"))))))</f>
        <v>0</v>
      </c>
      <c r="X8" s="66"/>
      <c r="Y8" s="315" t="s">
        <v>21</v>
      </c>
      <c r="Z8" s="11"/>
      <c r="AA8" s="224" t="str">
        <f>IF(AND(Z1=0,Z8&gt;0),"manca si/no","")</f>
        <v/>
      </c>
      <c r="AB8" s="326" t="str">
        <f>IF(AND(Z8&lt;&gt;0,OR(Z9&lt;&gt;0,Z10&lt;&gt;0,Z11&lt;&gt;0,Z12&lt;&gt;0,Z7&lt;&gt;0)),"più Tipi !!","")</f>
        <v/>
      </c>
      <c r="AC8" s="7"/>
    </row>
    <row r="9" spans="1:29" ht="37.5" customHeight="1" thickTop="1" thickBot="1" x14ac:dyDescent="0.25">
      <c r="A9" s="54" t="s">
        <v>62</v>
      </c>
      <c r="B9" s="55" t="s">
        <v>74</v>
      </c>
      <c r="C9" s="87">
        <f>IF(F9=0,0,     IF(F1=0,0,    IF(F1="SI",         IF(F9="CORE",0.5,IF(F9="advanced",0.55,IF(F9="specialised",0.6,"ERRORE!!"))))))</f>
        <v>0</v>
      </c>
      <c r="D9" s="67"/>
      <c r="E9" s="317" t="s">
        <v>21</v>
      </c>
      <c r="F9" s="51"/>
      <c r="G9" s="219" t="str">
        <f>IF(AND(F1=0,F9&gt;0),"manca si/no","")</f>
        <v/>
      </c>
      <c r="H9" s="218" t="str">
        <f>IF(AND(F9&lt;&gt;0,OR(F10&lt;&gt;0,F11&lt;&gt;0,F12&lt;&gt;0,F13&lt;&gt;0,F14&lt;&gt;0)),"più Tipi !!","")</f>
        <v/>
      </c>
      <c r="I9" s="39"/>
      <c r="K9" s="56" t="s">
        <v>18</v>
      </c>
      <c r="L9" s="59" t="s">
        <v>23</v>
      </c>
      <c r="M9" s="82">
        <f>IF(P9=0,0,IF(P1=0,0,IF(P1="SI",IF(P9&lt;&gt;OR(P9="FULL",P9="four",P9="green"),IF(P9="full",0.3,IF(P9="four",0.25,IF(P9="green",  0.25,"ERRORE !!")))))))</f>
        <v>0</v>
      </c>
      <c r="N9" s="66"/>
      <c r="O9" s="315" t="s">
        <v>21</v>
      </c>
      <c r="P9" s="77"/>
      <c r="Q9" s="225" t="str">
        <f>IF(AND(P1=0,P9&gt;0),"manca si/no","")</f>
        <v/>
      </c>
      <c r="R9" s="325" t="str">
        <f>IF(AND(P9&lt;&gt;0,OR(P10&lt;&gt;0,P11&lt;&gt;0,P6&lt;&gt;0,P7&lt;&gt;0,P8&lt;&gt;0)),"più Tipi !!","")</f>
        <v/>
      </c>
      <c r="S9" s="39"/>
      <c r="U9" s="56" t="s">
        <v>50</v>
      </c>
      <c r="V9" s="58" t="s">
        <v>22</v>
      </c>
      <c r="W9" s="82">
        <f>IF(Z9=0,0,IF(Z1=0,0,IF(Z1="SI",IF(Z9="mcad",0.5,IF(Z9="mcsd",0.55,IF(OR(Z9="mcdba",Z9="eucip",Z9="ic3",Z9="mous",Z9="cisco",Z9="pekit",Z9="eipass"),0.6,"ERRORE !!"))))))</f>
        <v>0</v>
      </c>
      <c r="X9" s="66"/>
      <c r="Y9" s="315" t="s">
        <v>21</v>
      </c>
      <c r="Z9" s="11"/>
      <c r="AA9" s="224" t="str">
        <f>IF(AND(Z1=0,Z9&gt;0),"manca si/no","")</f>
        <v/>
      </c>
      <c r="AB9" s="326" t="str">
        <f>IF(AND(Z9&lt;&gt;0,OR(Z10&lt;&gt;0,Z11&lt;&gt;0,Z12&lt;&gt;0,Z8&lt;&gt;0,Z9&lt;&gt;0)),"più Tipi !!","")</f>
        <v/>
      </c>
      <c r="AC9" s="7"/>
    </row>
    <row r="10" spans="1:29" ht="39.75" customHeight="1" thickTop="1" thickBot="1" x14ac:dyDescent="0.25">
      <c r="A10" s="56" t="s">
        <v>63</v>
      </c>
      <c r="B10" s="57" t="s">
        <v>47</v>
      </c>
      <c r="C10" s="82">
        <f>IF(F10=0,0,     IF(F1=0,0,    IF(F1="SI",         IF(F10="base",0.5,IF(F10="advanced",0.55,IF(F10="specialised",0.6,"ERRORE !!"))))))</f>
        <v>0</v>
      </c>
      <c r="D10" s="66"/>
      <c r="E10" s="318" t="s">
        <v>21</v>
      </c>
      <c r="F10" s="52"/>
      <c r="G10" s="219" t="str">
        <f>IF(AND(F1=0,F10&gt;0),"manca si/no","")</f>
        <v/>
      </c>
      <c r="H10" s="218" t="str">
        <f>IF(AND(F10&lt;&gt;0,OR(F11&lt;&gt;0,F12&lt;&gt;0,F13&lt;&gt;0,F14&lt;&gt;0,F9&lt;&gt;0)),"più Tipi !!","")</f>
        <v/>
      </c>
      <c r="I10" s="12"/>
      <c r="K10" s="56" t="s">
        <v>19</v>
      </c>
      <c r="L10" s="59" t="s">
        <v>24</v>
      </c>
      <c r="M10" s="82">
        <f>IF(P10=0,0,IF(P1=0,0,IF(P1="SI",IF(P10="iiq7mod",0.25,IF(P10="iiQ7modsk",0.28,IF(P10="iiq4modadv",0.3,"ERRORE!!"))))))</f>
        <v>0</v>
      </c>
      <c r="N10" s="66"/>
      <c r="O10" s="315" t="s">
        <v>21</v>
      </c>
      <c r="P10" s="78"/>
      <c r="Q10" s="225" t="str">
        <f>IF(AND(P1=0,P10&gt;0),"manca si/no","")</f>
        <v/>
      </c>
      <c r="R10" s="325" t="str">
        <f>IF(AND(P10&lt;&gt;0,OR(P11&lt;&gt;0,P9&lt;&gt;0,P8&lt;&gt;0,P7&lt;&gt;0,P6&lt;&gt;0)),"più Tipi !!","")</f>
        <v/>
      </c>
      <c r="S10" s="12"/>
      <c r="U10" s="56" t="s">
        <v>51</v>
      </c>
      <c r="V10" s="59" t="s">
        <v>23</v>
      </c>
      <c r="W10" s="82">
        <f>IF(Z10=0,0,IF(Z1=0,0,IF(Z1="SI",IF(Z10&lt;&gt;OR(Z10="FULL",Z10="four",Z10="green"),IF(Z10="full",0.6,IF(Z10="four",0.5,IF(Z10="green",  0.5,"ERRORE !!")))))))</f>
        <v>0</v>
      </c>
      <c r="X10" s="66"/>
      <c r="Y10" s="315" t="s">
        <v>21</v>
      </c>
      <c r="Z10" s="11"/>
      <c r="AA10" s="224" t="str">
        <f>IF(AND(Z1=0,Z10&gt;0),"manca si/no","")</f>
        <v/>
      </c>
      <c r="AB10" s="326" t="str">
        <f>IF(AND(Z10&lt;&gt;0,OR(Z11&lt;&gt;0,Z12&lt;&gt;0,Z7&lt;&gt;0,Z8&lt;&gt;0,Z9&lt;&gt;0)),"più Tipi !!","")</f>
        <v/>
      </c>
      <c r="AC10" s="7"/>
    </row>
    <row r="11" spans="1:29" ht="38.25" customHeight="1" thickTop="1" thickBot="1" x14ac:dyDescent="0.25">
      <c r="A11" s="56" t="s">
        <v>64</v>
      </c>
      <c r="B11" s="58" t="s">
        <v>22</v>
      </c>
      <c r="C11" s="82">
        <f>IF(F11=0,0,    IF(F1=0,0,    IF(F1="SI",    IF(F11="mcad",0.5,IF(F11="mcsd",0.55,IF(OR(F11="mcdba",F11="eucip",F11="ic3",F11="mous",F11="cisco",F11="pekit",F11="eipass"),0.6,"ERRORE !!"))))))</f>
        <v>0</v>
      </c>
      <c r="D11" s="66"/>
      <c r="E11" s="318" t="s">
        <v>21</v>
      </c>
      <c r="F11" s="52"/>
      <c r="G11" s="219" t="str">
        <f>IF(AND(F1=0,F11&gt;0),"manca si/no","")</f>
        <v/>
      </c>
      <c r="H11" s="218" t="str">
        <f>IF(AND(F11&lt;&gt;0,OR(F9&lt;&gt;0,F10&lt;&gt;0,F12&lt;&gt;0,F13&lt;&gt;0,F14&lt;&gt;0)),"più Tipi !!","")</f>
        <v/>
      </c>
      <c r="I11" s="7"/>
      <c r="K11" s="226" t="s">
        <v>68</v>
      </c>
      <c r="L11" s="79" t="s">
        <v>25</v>
      </c>
      <c r="M11" s="83">
        <f>IF(P11=0,0,IF(P1=0,0,IF(P1="SI",IF(P11="digicomp",0.25,IF(P11="digiadv",0.28,"ERRORE !!")))))</f>
        <v>0</v>
      </c>
      <c r="N11" s="80"/>
      <c r="O11" s="316" t="s">
        <v>21</v>
      </c>
      <c r="P11" s="78"/>
      <c r="Q11" s="225" t="str">
        <f>IF(AND(P1=0,P11&gt;0),"manca si/no","")</f>
        <v/>
      </c>
      <c r="R11" s="325" t="str">
        <f>IF(AND(P11&lt;&gt;0,OR(P6&lt;&gt;0,P7&lt;&gt;0,P8&lt;&gt;0,P9&lt;&gt;0,P10&lt;&gt;0)),"più Tipi !!","")</f>
        <v/>
      </c>
      <c r="S11" s="7"/>
      <c r="U11" s="56" t="s">
        <v>52</v>
      </c>
      <c r="V11" s="59" t="s">
        <v>24</v>
      </c>
      <c r="W11" s="82">
        <f>IF(Z11=0,0,IF(Z1=0,0,IF(Z1="SI",IF(Z11="iiq7mod",0.5,IF(Z11="iiq7modsk",0.55,IF(Z11="iiq4modadv",0.6,"ERRORE !!"))))))</f>
        <v>0</v>
      </c>
      <c r="X11" s="66"/>
      <c r="Y11" s="315" t="s">
        <v>21</v>
      </c>
      <c r="Z11" s="13"/>
      <c r="AA11" s="224" t="str">
        <f>IF(AND(Z1=0,Z11&gt;0),"manca si/no","")</f>
        <v/>
      </c>
      <c r="AB11" s="326" t="str">
        <f>IF(AND(Z11&lt;&gt;0,OR(Z12&lt;&gt;0,Z7&lt;&gt;0,Z8&lt;&gt;0,Z9&lt;&gt;0,Z10&lt;&gt;0)),"più Tipi !!","")</f>
        <v/>
      </c>
      <c r="AC11" s="7"/>
    </row>
    <row r="12" spans="1:29" ht="31.5" customHeight="1" thickTop="1" thickBot="1" x14ac:dyDescent="0.25">
      <c r="A12" s="56" t="s">
        <v>65</v>
      </c>
      <c r="B12" s="59" t="s">
        <v>23</v>
      </c>
      <c r="C12" s="82">
        <f>IF(F12=0,0,   IF(F1=0,0,IF(F1="SI",IF(F12&lt;&gt;OR(F12="FULL",F12="four",F12="green"),IF(F12="full",0.6,IF(F12="four",0.5,IF(F12="green",  0.5,"ERRORE!!")))))))</f>
        <v>0</v>
      </c>
      <c r="D12" s="66"/>
      <c r="E12" s="318" t="s">
        <v>21</v>
      </c>
      <c r="F12" s="52"/>
      <c r="G12" s="219" t="str">
        <f>IF(AND(F1=0,F12&gt;0),"manca si/no","")</f>
        <v/>
      </c>
      <c r="H12" s="218" t="str">
        <f>IF(AND(F12&lt;&gt;0,OR(F13&lt;&gt;0,F14&lt;&gt;0,F9&lt;&gt;0,F10&lt;&gt;0,F11&lt;&gt;0)),"più Tipi !!","")</f>
        <v/>
      </c>
      <c r="I12" s="7"/>
      <c r="K12" s="227"/>
      <c r="L12" s="50" t="s">
        <v>31</v>
      </c>
      <c r="M12" s="84">
        <f>SUM(M3:M11)</f>
        <v>0</v>
      </c>
      <c r="N12" s="18"/>
      <c r="O12" s="458" t="s">
        <v>69</v>
      </c>
      <c r="P12" s="459"/>
      <c r="Q12" s="228"/>
      <c r="R12" s="74"/>
      <c r="S12" s="7"/>
      <c r="U12" s="56" t="s">
        <v>53</v>
      </c>
      <c r="V12" s="59" t="s">
        <v>25</v>
      </c>
      <c r="W12" s="82">
        <f>IF(Z12=0,0,IF(Z1=0,0,IF(Z1="SI",IF(Z12="digicomp",0.5,IF(Z12="digiadv",0.55,"ERRORE !!")))))</f>
        <v>0</v>
      </c>
      <c r="X12" s="66"/>
      <c r="Y12" s="316" t="s">
        <v>21</v>
      </c>
      <c r="Z12" s="13"/>
      <c r="AA12" s="224" t="str">
        <f>IF(AND(Z1=0,Z12&gt;0),"manca si/no","")</f>
        <v/>
      </c>
      <c r="AB12" s="326" t="str">
        <f>IF(AND(Z12&lt;&gt;0,OR(Z7&lt;&gt;0,Z8&lt;&gt;0,Z9&lt;&gt;0,Z10&lt;&gt;0,Z11&lt;&gt;0)),"più Tipi !!","")</f>
        <v/>
      </c>
      <c r="AC12" s="7"/>
    </row>
    <row r="13" spans="1:29" ht="33" customHeight="1" thickTop="1" thickBot="1" x14ac:dyDescent="0.25">
      <c r="A13" s="56" t="s">
        <v>66</v>
      </c>
      <c r="B13" s="59" t="s">
        <v>24</v>
      </c>
      <c r="C13" s="82">
        <f>IF(F13=0,0,IF(F1=0,0,IF(F1="SI",IF(F13="iiq7mod",0.5,IF(F13="iiq7modsk",0.55,IF(F13="iiq4modadv",0.6,"ERRORE!!"))))))</f>
        <v>0</v>
      </c>
      <c r="D13" s="66"/>
      <c r="E13" s="318" t="s">
        <v>21</v>
      </c>
      <c r="F13" s="53"/>
      <c r="G13" s="219" t="str">
        <f>IF(AND(F1=0,F13&gt;0),"manca si/no","")</f>
        <v/>
      </c>
      <c r="H13" s="218" t="str">
        <f>IF(AND(F13&lt;&gt;0,OR(F14&lt;&gt;0,F12&lt;&gt;0,F11&lt;&gt;0,F10&lt;&gt;0,F9&lt;&gt;0)),"più Tipi !!","")</f>
        <v/>
      </c>
      <c r="I13" s="7"/>
      <c r="K13" s="229" t="s">
        <v>26</v>
      </c>
      <c r="L13" s="21" t="s">
        <v>34</v>
      </c>
      <c r="M13" s="85">
        <f>+RIEPILOGO!B24</f>
        <v>0</v>
      </c>
      <c r="N13" s="18"/>
      <c r="O13" s="460"/>
      <c r="P13" s="461"/>
      <c r="Q13" s="228"/>
      <c r="R13" s="74"/>
      <c r="S13" s="7"/>
      <c r="U13" s="229"/>
      <c r="V13" s="40" t="s">
        <v>76</v>
      </c>
      <c r="W13" s="89">
        <f>SUM(W3:W12)</f>
        <v>0</v>
      </c>
      <c r="X13" s="18"/>
      <c r="Y13" s="397" t="s">
        <v>70</v>
      </c>
      <c r="Z13" s="398"/>
      <c r="AA13" s="228"/>
      <c r="AB13" s="74"/>
      <c r="AC13" s="7"/>
    </row>
    <row r="14" spans="1:29" ht="35.25" customHeight="1" thickTop="1" thickBot="1" x14ac:dyDescent="0.25">
      <c r="A14" s="60" t="s">
        <v>67</v>
      </c>
      <c r="B14" s="61" t="s">
        <v>25</v>
      </c>
      <c r="C14" s="88">
        <f>IF(F14=0,0,IF(F1=0,0,IF(F1="SI",IF(F14="digicomp",0.5,IF(F14="digiadv",0.55,"ERRORE!!")))))</f>
        <v>0</v>
      </c>
      <c r="D14" s="68"/>
      <c r="E14" s="319" t="s">
        <v>21</v>
      </c>
      <c r="F14" s="53"/>
      <c r="G14" s="219" t="str">
        <f>IF(AND(F1=0,F14&gt;0),"manca si/no","")</f>
        <v/>
      </c>
      <c r="H14" s="218" t="str">
        <f>IF(AND(F14&lt;&gt;0,OR(F9&lt;&gt;0,F10&lt;&gt;0,F11&lt;&gt;0,F12&lt;&gt;0,F13&lt;&gt;0)),"più Tipi !!","")</f>
        <v/>
      </c>
      <c r="K14" s="230" t="s">
        <v>27</v>
      </c>
      <c r="L14" s="23" t="s">
        <v>35</v>
      </c>
      <c r="M14" s="85">
        <f>+RIEPILOGO!C24</f>
        <v>0</v>
      </c>
      <c r="N14" s="18"/>
      <c r="O14" s="460"/>
      <c r="P14" s="461"/>
      <c r="Q14" s="228"/>
      <c r="R14" s="74"/>
      <c r="U14" s="229" t="s">
        <v>57</v>
      </c>
      <c r="V14" s="21" t="s">
        <v>54</v>
      </c>
      <c r="W14" s="181">
        <f>+RIEPILOGO!N24</f>
        <v>0</v>
      </c>
      <c r="X14" s="18"/>
      <c r="Y14" s="399"/>
      <c r="Z14" s="400"/>
      <c r="AA14" s="228"/>
      <c r="AB14" s="74"/>
      <c r="AC14" s="7"/>
    </row>
    <row r="15" spans="1:29" ht="22.9" customHeight="1" thickTop="1" thickBot="1" x14ac:dyDescent="0.25">
      <c r="A15" s="227"/>
      <c r="B15" s="50" t="s">
        <v>31</v>
      </c>
      <c r="C15" s="84">
        <f>SUM(C4:C14)</f>
        <v>0</v>
      </c>
      <c r="D15" s="18"/>
      <c r="E15" s="452" t="s">
        <v>71</v>
      </c>
      <c r="F15" s="453"/>
      <c r="G15" s="219"/>
      <c r="H15" s="73"/>
      <c r="K15" s="230" t="s">
        <v>28</v>
      </c>
      <c r="L15" s="22" t="s">
        <v>32</v>
      </c>
      <c r="M15" s="85">
        <f>+RIEPILOGO!D24</f>
        <v>0</v>
      </c>
      <c r="N15" s="18"/>
      <c r="O15" s="460"/>
      <c r="P15" s="461"/>
      <c r="Q15" s="228"/>
      <c r="R15" s="74"/>
      <c r="U15" s="229" t="s">
        <v>58</v>
      </c>
      <c r="V15" s="23" t="s">
        <v>55</v>
      </c>
      <c r="W15" s="181">
        <f>+RIEPILOGO!O24</f>
        <v>0</v>
      </c>
      <c r="X15" s="18"/>
      <c r="Y15" s="399"/>
      <c r="Z15" s="400"/>
      <c r="AA15" s="228"/>
      <c r="AB15" s="74"/>
      <c r="AC15" s="7"/>
    </row>
    <row r="16" spans="1:29" ht="27" customHeight="1" thickBot="1" x14ac:dyDescent="0.25">
      <c r="A16" s="229" t="s">
        <v>8</v>
      </c>
      <c r="B16" s="21" t="s">
        <v>45</v>
      </c>
      <c r="C16" s="178">
        <f>+RIEPILOGO!H24</f>
        <v>0</v>
      </c>
      <c r="D16" s="18"/>
      <c r="E16" s="454"/>
      <c r="F16" s="455"/>
      <c r="G16" s="219"/>
      <c r="H16" s="73"/>
      <c r="K16" s="230" t="s">
        <v>29</v>
      </c>
      <c r="L16" s="22" t="s">
        <v>33</v>
      </c>
      <c r="M16" s="85">
        <f>+RIEPILOGO!E24</f>
        <v>0</v>
      </c>
      <c r="N16" s="18"/>
      <c r="O16" s="460"/>
      <c r="P16" s="461"/>
      <c r="Q16" s="228"/>
      <c r="R16" s="74"/>
      <c r="U16" s="229" t="s">
        <v>56</v>
      </c>
      <c r="V16" s="22" t="s">
        <v>32</v>
      </c>
      <c r="W16" s="181">
        <f>+RIEPILOGO!P24</f>
        <v>0</v>
      </c>
      <c r="X16" s="18"/>
      <c r="Y16" s="399"/>
      <c r="Z16" s="400"/>
      <c r="AA16" s="228"/>
      <c r="AB16" s="74"/>
      <c r="AC16" s="7"/>
    </row>
    <row r="17" spans="1:29" ht="31.5" customHeight="1" thickBot="1" x14ac:dyDescent="0.25">
      <c r="A17" s="230" t="s">
        <v>9</v>
      </c>
      <c r="B17" s="23" t="s">
        <v>46</v>
      </c>
      <c r="C17" s="178">
        <f>+RIEPILOGO!I24</f>
        <v>0</v>
      </c>
      <c r="D17" s="18"/>
      <c r="E17" s="454"/>
      <c r="F17" s="455"/>
      <c r="G17" s="219"/>
      <c r="H17" s="73"/>
      <c r="I17" s="7"/>
      <c r="K17" s="230">
        <v>6</v>
      </c>
      <c r="L17" s="22" t="s">
        <v>36</v>
      </c>
      <c r="M17" s="85">
        <f>+RIEPILOGO!F24</f>
        <v>0</v>
      </c>
      <c r="N17" s="18"/>
      <c r="O17" s="462"/>
      <c r="P17" s="463"/>
      <c r="Q17" s="228"/>
      <c r="R17" s="74"/>
      <c r="S17" s="7"/>
      <c r="U17" s="229" t="s">
        <v>59</v>
      </c>
      <c r="V17" s="22" t="s">
        <v>33</v>
      </c>
      <c r="W17" s="181">
        <f>+RIEPILOGO!Q24</f>
        <v>0</v>
      </c>
      <c r="X17" s="18"/>
      <c r="Y17" s="399"/>
      <c r="Z17" s="400"/>
      <c r="AA17" s="228"/>
      <c r="AB17" s="74"/>
      <c r="AC17" s="7"/>
    </row>
    <row r="18" spans="1:29" ht="27.75" customHeight="1" thickBot="1" x14ac:dyDescent="0.25">
      <c r="A18" s="230" t="s">
        <v>11</v>
      </c>
      <c r="B18" s="22" t="s">
        <v>32</v>
      </c>
      <c r="C18" s="178">
        <f>+RIEPILOGO!J24</f>
        <v>0</v>
      </c>
      <c r="D18" s="18"/>
      <c r="E18" s="454"/>
      <c r="F18" s="455"/>
      <c r="G18" s="219"/>
      <c r="H18" s="73"/>
      <c r="I18" s="7"/>
      <c r="K18" s="19"/>
      <c r="L18" s="9" t="s">
        <v>4</v>
      </c>
      <c r="M18" s="86">
        <f>SUM(M13:M17)</f>
        <v>0</v>
      </c>
      <c r="N18" s="18"/>
      <c r="O18" s="385" t="str">
        <f>IF(M18=0,"",IF(+RIEPILOGO!G24-M18=0,"TOTALE SERVIZI ESATTI  !!",RIEPILOGO!G24-M18))</f>
        <v/>
      </c>
      <c r="P18" s="386"/>
      <c r="Q18" s="387"/>
      <c r="R18" s="74"/>
      <c r="S18" s="8"/>
      <c r="U18" s="242" t="s">
        <v>3</v>
      </c>
      <c r="V18" s="22" t="s">
        <v>36</v>
      </c>
      <c r="W18" s="181">
        <f>+RIEPILOGO!R24</f>
        <v>0</v>
      </c>
      <c r="X18" s="18"/>
      <c r="Y18" s="401"/>
      <c r="Z18" s="402"/>
      <c r="AA18" s="228"/>
      <c r="AB18" s="74"/>
      <c r="AC18" s="7"/>
    </row>
    <row r="19" spans="1:29" ht="33" customHeight="1" thickBot="1" x14ac:dyDescent="0.25">
      <c r="A19" s="230" t="s">
        <v>10</v>
      </c>
      <c r="B19" s="22" t="s">
        <v>33</v>
      </c>
      <c r="C19" s="178">
        <f>+RIEPILOGO!K24</f>
        <v>0</v>
      </c>
      <c r="D19" s="18"/>
      <c r="E19" s="454"/>
      <c r="F19" s="455"/>
      <c r="G19" s="219"/>
      <c r="H19" s="73"/>
      <c r="I19" s="7"/>
      <c r="K19" s="231"/>
      <c r="L19" s="232" t="s">
        <v>80</v>
      </c>
      <c r="M19" s="160"/>
      <c r="N19" s="18"/>
      <c r="O19" s="388" t="str">
        <f>IF(M19&gt;0,"solo per titoli e SERVIZI non già valutati !","")</f>
        <v/>
      </c>
      <c r="P19" s="389"/>
      <c r="Q19" s="390"/>
      <c r="R19" s="74"/>
      <c r="S19" s="8"/>
      <c r="U19" s="446" t="s">
        <v>60</v>
      </c>
      <c r="V19" s="447"/>
      <c r="W19" s="182">
        <f>SUM(W14:W18)</f>
        <v>0</v>
      </c>
      <c r="X19" s="18"/>
      <c r="Y19" s="388" t="str">
        <f>IF(W19=0,"",IF(W19-RIEPILOGO!S24=0,"TOTALE SERVIZI ESATTI !!",W19-RIEPILOGO!AG15))</f>
        <v/>
      </c>
      <c r="Z19" s="389"/>
      <c r="AA19" s="390"/>
      <c r="AB19" s="74"/>
      <c r="AC19" s="7"/>
    </row>
    <row r="20" spans="1:29" ht="42.75" customHeight="1" thickBot="1" x14ac:dyDescent="0.25">
      <c r="A20" s="230">
        <v>9</v>
      </c>
      <c r="B20" s="22" t="s">
        <v>36</v>
      </c>
      <c r="C20" s="178">
        <f>+RIEPILOGO!L24</f>
        <v>0</v>
      </c>
      <c r="D20" s="18"/>
      <c r="E20" s="456"/>
      <c r="F20" s="457"/>
      <c r="G20" s="219"/>
      <c r="H20" s="185"/>
      <c r="I20" s="7"/>
      <c r="K20" s="450" t="s">
        <v>2</v>
      </c>
      <c r="L20" s="451"/>
      <c r="M20" s="233">
        <f>+M18+M12+M19</f>
        <v>0</v>
      </c>
      <c r="N20" s="234"/>
      <c r="O20" s="235"/>
      <c r="P20" s="236"/>
      <c r="Q20" s="237"/>
      <c r="R20" s="74"/>
      <c r="S20" s="8"/>
      <c r="U20" s="243"/>
      <c r="V20" s="232" t="s">
        <v>80</v>
      </c>
      <c r="W20" s="183"/>
      <c r="Y20" s="388" t="str">
        <f>IF(W20&gt;0,"solo per Titoli e Servizi non già valutati !","")</f>
        <v/>
      </c>
      <c r="Z20" s="389"/>
      <c r="AA20" s="390"/>
      <c r="AB20" s="74"/>
      <c r="AC20" s="7"/>
    </row>
    <row r="21" spans="1:29" ht="23.25" customHeight="1" thickBot="1" x14ac:dyDescent="0.25">
      <c r="A21" s="19"/>
      <c r="B21" s="9" t="s">
        <v>4</v>
      </c>
      <c r="C21" s="179">
        <f>(SUM(C16:C20))</f>
        <v>0</v>
      </c>
      <c r="D21" s="18"/>
      <c r="E21" s="382" t="str">
        <f xml:space="preserve">  IF(C21=0,"     ",       IF(C21-RIEPILOGO!M24=0,"TOTALE SERVIZI ESATTI !!",C21-RIEPILOGO!M24))</f>
        <v xml:space="preserve">     </v>
      </c>
      <c r="F21" s="383"/>
      <c r="G21" s="384"/>
      <c r="H21" s="73"/>
      <c r="K21" s="24"/>
      <c r="L21" s="1"/>
      <c r="M21" s="27"/>
      <c r="N21" s="25"/>
      <c r="O21" s="10"/>
      <c r="P21" s="3"/>
      <c r="Q21" s="43"/>
      <c r="R21" s="8"/>
      <c r="S21" s="8"/>
      <c r="U21" s="448" t="s">
        <v>2</v>
      </c>
      <c r="V21" s="449"/>
      <c r="W21" s="233">
        <f>+W13+W19+W20</f>
        <v>0</v>
      </c>
      <c r="X21" s="244"/>
      <c r="Y21" s="235"/>
      <c r="Z21" s="236"/>
      <c r="AA21" s="237"/>
      <c r="AB21" s="74"/>
      <c r="AC21" s="7"/>
    </row>
    <row r="22" spans="1:29" ht="33.75" customHeight="1" thickBot="1" x14ac:dyDescent="0.25">
      <c r="A22" s="231"/>
      <c r="B22" s="232" t="s">
        <v>80</v>
      </c>
      <c r="C22" s="180"/>
      <c r="D22" s="18"/>
      <c r="E22" s="388" t="str">
        <f>IF(C22&gt;0,"solo per titoli e SERVIZI non già valutati !","")</f>
        <v/>
      </c>
      <c r="F22" s="389"/>
      <c r="G22" s="390"/>
      <c r="H22" s="184"/>
      <c r="I22" s="184"/>
      <c r="M22" s="27"/>
      <c r="N22" s="26"/>
      <c r="O22" s="395" t="s">
        <v>7</v>
      </c>
      <c r="P22" s="396"/>
      <c r="Q22" s="247" t="str">
        <f>+Start!X4</f>
        <v>10.4</v>
      </c>
      <c r="R22" s="8"/>
      <c r="S22" s="8"/>
      <c r="U22" s="24"/>
      <c r="V22" s="1"/>
      <c r="W22" s="27"/>
      <c r="X22" s="41"/>
      <c r="Y22" s="10"/>
      <c r="Z22" s="3"/>
      <c r="AA22" s="42"/>
      <c r="AC22" s="7"/>
    </row>
    <row r="23" spans="1:29" ht="22.9" customHeight="1" thickBot="1" x14ac:dyDescent="0.25">
      <c r="A23" s="254"/>
      <c r="B23" s="255" t="s">
        <v>2</v>
      </c>
      <c r="C23" s="233">
        <f>+C21+C15+C22</f>
        <v>0</v>
      </c>
      <c r="D23" s="234"/>
      <c r="E23" s="256"/>
      <c r="F23" s="257"/>
      <c r="G23" s="258" t="str">
        <f t="shared" ref="G23" si="0">IF(AND(F18=0,F23&gt;0),"manca si/no","")</f>
        <v/>
      </c>
      <c r="K23" s="1"/>
      <c r="R23" s="8"/>
      <c r="S23" s="8"/>
      <c r="U23" s="24"/>
      <c r="V23" s="1"/>
      <c r="W23" s="27"/>
      <c r="X23" s="41"/>
      <c r="Y23" s="10"/>
      <c r="Z23" s="3"/>
      <c r="AA23" s="42"/>
      <c r="AB23" s="7"/>
      <c r="AC23" s="7"/>
    </row>
    <row r="24" spans="1:29" ht="18.399999999999999" customHeight="1" thickTop="1" thickBot="1" x14ac:dyDescent="0.25">
      <c r="K24" s="220"/>
      <c r="L24" s="220"/>
      <c r="M24" s="31"/>
      <c r="N24" s="41"/>
      <c r="O24" s="275"/>
      <c r="P24" s="14"/>
      <c r="Q24" s="43"/>
      <c r="R24" s="8"/>
      <c r="S24" s="8"/>
      <c r="U24" s="30"/>
      <c r="V24" s="28"/>
      <c r="W24" s="29"/>
      <c r="X24" s="41"/>
      <c r="Y24" s="20"/>
      <c r="Z24" s="20"/>
      <c r="AA24" s="42"/>
      <c r="AB24" s="7"/>
      <c r="AC24" s="7"/>
    </row>
    <row r="25" spans="1:29" ht="36.4" customHeight="1" thickBot="1" x14ac:dyDescent="0.25">
      <c r="A25" s="392" t="s">
        <v>131</v>
      </c>
      <c r="B25" s="393"/>
      <c r="C25" s="393"/>
      <c r="D25" s="393"/>
      <c r="E25" s="393"/>
      <c r="F25" s="393"/>
      <c r="G25" s="394"/>
      <c r="K25" s="392" t="s">
        <v>131</v>
      </c>
      <c r="L25" s="393"/>
      <c r="M25" s="393"/>
      <c r="N25" s="393"/>
      <c r="O25" s="393"/>
      <c r="P25" s="393"/>
      <c r="Q25" s="394"/>
      <c r="R25" s="8"/>
      <c r="S25" s="8"/>
      <c r="U25" s="392" t="s">
        <v>131</v>
      </c>
      <c r="V25" s="393"/>
      <c r="W25" s="393"/>
      <c r="X25" s="393"/>
      <c r="Y25" s="393"/>
      <c r="Z25" s="393"/>
      <c r="AA25" s="394"/>
      <c r="AB25" s="7"/>
      <c r="AC25" s="7"/>
    </row>
    <row r="26" spans="1:29" ht="15.75" x14ac:dyDescent="0.2">
      <c r="K26" s="32"/>
      <c r="L26" s="33"/>
      <c r="M26" s="34"/>
      <c r="N26" s="41"/>
      <c r="O26" s="274"/>
      <c r="P26" s="14"/>
      <c r="Q26" s="8"/>
      <c r="R26" s="8"/>
      <c r="S26" s="8"/>
      <c r="U26" s="32"/>
      <c r="V26" s="1"/>
      <c r="W26" s="31"/>
      <c r="X26" s="41"/>
      <c r="Y26" s="10"/>
      <c r="Z26" s="3"/>
      <c r="AA26" s="42"/>
      <c r="AB26" s="7"/>
      <c r="AC26" s="7"/>
    </row>
    <row r="27" spans="1:29" ht="15.75" x14ac:dyDescent="0.2">
      <c r="K27" s="32"/>
      <c r="L27" s="33"/>
      <c r="M27" s="34"/>
      <c r="N27" s="41"/>
      <c r="O27" s="10"/>
      <c r="P27" s="14"/>
      <c r="Q27" s="8"/>
      <c r="R27" s="8"/>
      <c r="S27" s="8"/>
      <c r="U27" s="32"/>
      <c r="V27" s="33"/>
      <c r="W27" s="34"/>
      <c r="X27" s="41"/>
      <c r="Y27" s="10"/>
      <c r="Z27" s="3"/>
      <c r="AB27" s="7"/>
      <c r="AC27" s="7"/>
    </row>
    <row r="28" spans="1:29" ht="15.75" x14ac:dyDescent="0.2">
      <c r="G28" s="189"/>
      <c r="K28" s="32"/>
      <c r="L28" s="33"/>
      <c r="M28" s="34"/>
      <c r="N28" s="41"/>
      <c r="O28" s="10"/>
      <c r="P28" s="14"/>
      <c r="Q28" s="8"/>
      <c r="R28" s="8"/>
      <c r="S28" s="8"/>
      <c r="U28" s="32"/>
      <c r="V28" s="33"/>
      <c r="W28" s="34"/>
      <c r="X28" s="41"/>
      <c r="Y28" s="10"/>
      <c r="Z28" s="3"/>
      <c r="AB28" s="7"/>
      <c r="AC28" s="7"/>
    </row>
    <row r="29" spans="1:29" ht="18.75" x14ac:dyDescent="0.2">
      <c r="K29" s="24"/>
      <c r="L29" s="35"/>
      <c r="M29" s="29"/>
      <c r="N29" s="41"/>
      <c r="O29" s="10"/>
      <c r="P29" s="14"/>
      <c r="Q29" s="8"/>
      <c r="R29" s="8"/>
      <c r="S29" s="8"/>
      <c r="U29" s="24"/>
      <c r="V29" s="33"/>
      <c r="W29" s="34"/>
      <c r="X29" s="41"/>
      <c r="Y29" s="10"/>
      <c r="Z29" s="3"/>
      <c r="AB29" s="7"/>
      <c r="AC29" s="7"/>
    </row>
    <row r="30" spans="1:29" x14ac:dyDescent="0.2">
      <c r="K30" s="24"/>
      <c r="L30" s="1"/>
      <c r="M30" s="2"/>
      <c r="N30" s="41"/>
      <c r="P30" s="7"/>
      <c r="Q30" s="8"/>
      <c r="R30" s="8"/>
      <c r="S30" s="8"/>
      <c r="U30" s="276"/>
      <c r="V30" s="12"/>
      <c r="W30" s="15"/>
      <c r="X30" s="16"/>
      <c r="Y30" s="7"/>
      <c r="Z30" s="7"/>
      <c r="AA30" s="7"/>
      <c r="AB30" s="7"/>
      <c r="AC30" s="7"/>
    </row>
    <row r="31" spans="1:29" ht="23.25" thickBot="1" x14ac:dyDescent="0.25">
      <c r="K31" s="445"/>
      <c r="L31" s="445"/>
      <c r="M31" s="36"/>
      <c r="N31" s="41"/>
      <c r="P31" s="7"/>
      <c r="Q31" s="8"/>
      <c r="R31" s="8"/>
      <c r="S31" s="8"/>
      <c r="X31" s="17"/>
      <c r="Y31" s="7"/>
      <c r="Z31" s="7"/>
      <c r="AA31" s="7"/>
      <c r="AB31" s="7"/>
      <c r="AC31" s="7"/>
    </row>
    <row r="32" spans="1:29" ht="22.5" x14ac:dyDescent="0.2">
      <c r="L32" s="37"/>
      <c r="P32" s="7"/>
      <c r="Q32" s="8"/>
      <c r="R32" s="8"/>
      <c r="S32" s="8"/>
    </row>
    <row r="200" spans="52:58" ht="39" customHeight="1" x14ac:dyDescent="0.2">
      <c r="AZ200" s="330"/>
      <c r="BA200" s="328"/>
      <c r="BB200" s="41"/>
      <c r="BC200" s="329"/>
      <c r="BD200" s="3"/>
    </row>
    <row r="201" spans="52:58" ht="19.5" x14ac:dyDescent="0.2">
      <c r="AZ201" s="331"/>
      <c r="BA201" s="328"/>
      <c r="BB201" s="41"/>
      <c r="BC201" s="329"/>
      <c r="BD201" s="3"/>
    </row>
    <row r="202" spans="52:58" ht="32.25" customHeight="1" x14ac:dyDescent="0.2">
      <c r="AZ202" s="332"/>
      <c r="BA202" s="328"/>
      <c r="BB202" s="41"/>
      <c r="BC202" s="329"/>
      <c r="BD202" s="3"/>
    </row>
    <row r="203" spans="52:58" ht="29.65" customHeight="1" x14ac:dyDescent="0.2">
      <c r="AZ203" s="330"/>
      <c r="BA203" s="328"/>
      <c r="BB203" s="41"/>
      <c r="BC203" s="329"/>
      <c r="BD203" s="3"/>
    </row>
    <row r="204" spans="52:58" ht="24" customHeight="1" x14ac:dyDescent="0.2">
      <c r="AZ204" s="330"/>
      <c r="BA204" s="328"/>
      <c r="BB204" s="41"/>
      <c r="BC204" s="329"/>
      <c r="BD204" s="3"/>
    </row>
    <row r="205" spans="52:58" ht="28.5" customHeight="1" x14ac:dyDescent="0.2">
      <c r="AZ205" s="330"/>
      <c r="BA205" s="328"/>
      <c r="BB205" s="41"/>
      <c r="BC205" s="329"/>
      <c r="BD205" s="3"/>
    </row>
    <row r="207" spans="52:58" x14ac:dyDescent="0.2">
      <c r="BA207" s="333" t="s">
        <v>162</v>
      </c>
      <c r="BB207" s="327" t="s">
        <v>163</v>
      </c>
      <c r="BC207" s="327" t="s">
        <v>164</v>
      </c>
      <c r="BD207" s="327" t="s">
        <v>165</v>
      </c>
      <c r="BE207" s="327" t="s">
        <v>166</v>
      </c>
      <c r="BF207" s="336" t="s">
        <v>167</v>
      </c>
    </row>
    <row r="209" spans="53:58" ht="15.75" x14ac:dyDescent="0.2">
      <c r="BA209" s="334" t="s">
        <v>168</v>
      </c>
      <c r="BB209" s="324" t="s">
        <v>171</v>
      </c>
      <c r="BC209" s="324" t="s">
        <v>172</v>
      </c>
      <c r="BD209" s="324" t="s">
        <v>181</v>
      </c>
      <c r="BE209" s="324" t="s">
        <v>187</v>
      </c>
      <c r="BF209" s="337" t="s">
        <v>185</v>
      </c>
    </row>
    <row r="210" spans="53:58" ht="15.75" x14ac:dyDescent="0.2">
      <c r="BA210" s="334" t="s">
        <v>169</v>
      </c>
      <c r="BB210" s="324" t="s">
        <v>169</v>
      </c>
      <c r="BC210" s="324" t="s">
        <v>173</v>
      </c>
      <c r="BD210" s="324" t="s">
        <v>182</v>
      </c>
      <c r="BE210" s="324" t="s">
        <v>188</v>
      </c>
      <c r="BF210" s="337" t="s">
        <v>186</v>
      </c>
    </row>
    <row r="211" spans="53:58" ht="15.75" x14ac:dyDescent="0.2">
      <c r="BA211" s="334" t="s">
        <v>170</v>
      </c>
      <c r="BB211" s="324" t="s">
        <v>170</v>
      </c>
      <c r="BC211" s="324" t="s">
        <v>174</v>
      </c>
      <c r="BD211" s="324" t="s">
        <v>183</v>
      </c>
      <c r="BE211" s="324" t="s">
        <v>184</v>
      </c>
      <c r="BF211" s="337"/>
    </row>
    <row r="212" spans="53:58" ht="15.75" x14ac:dyDescent="0.2">
      <c r="BA212" s="334"/>
      <c r="BB212" s="324"/>
      <c r="BC212" s="324" t="s">
        <v>175</v>
      </c>
      <c r="BD212" s="324"/>
      <c r="BF212" s="337"/>
    </row>
    <row r="213" spans="53:58" ht="15.75" x14ac:dyDescent="0.2">
      <c r="BA213" s="334"/>
      <c r="BB213" s="324"/>
      <c r="BC213" s="324" t="s">
        <v>176</v>
      </c>
      <c r="BD213" s="324"/>
      <c r="BE213" s="324"/>
      <c r="BF213" s="337"/>
    </row>
    <row r="214" spans="53:58" ht="15.75" x14ac:dyDescent="0.2">
      <c r="BA214" s="334"/>
      <c r="BB214" s="324"/>
      <c r="BC214" s="324" t="s">
        <v>177</v>
      </c>
      <c r="BD214" s="324"/>
      <c r="BE214" s="324"/>
      <c r="BF214" s="337"/>
    </row>
    <row r="215" spans="53:58" ht="15.75" x14ac:dyDescent="0.2">
      <c r="BA215" s="334"/>
      <c r="BB215" s="324"/>
      <c r="BC215" s="324" t="s">
        <v>178</v>
      </c>
      <c r="BD215" s="324"/>
      <c r="BE215" s="324"/>
      <c r="BF215" s="337"/>
    </row>
    <row r="216" spans="53:58" ht="15.75" x14ac:dyDescent="0.2">
      <c r="BA216" s="334"/>
      <c r="BB216" s="324"/>
      <c r="BC216" s="324" t="s">
        <v>179</v>
      </c>
      <c r="BD216" s="324"/>
      <c r="BE216" s="324"/>
      <c r="BF216" s="337"/>
    </row>
    <row r="217" spans="53:58" ht="15.75" x14ac:dyDescent="0.2">
      <c r="BA217" s="334"/>
      <c r="BB217" s="324"/>
      <c r="BC217" s="324" t="s">
        <v>180</v>
      </c>
      <c r="BD217" s="324"/>
      <c r="BE217" s="324"/>
      <c r="BF217" s="337"/>
    </row>
    <row r="218" spans="53:58" x14ac:dyDescent="0.2">
      <c r="BA218" s="335"/>
      <c r="BB218" s="323"/>
      <c r="BC218" s="323"/>
      <c r="BD218" s="323"/>
      <c r="BE218" s="323"/>
      <c r="BF218" s="338"/>
    </row>
    <row r="219" spans="53:58" x14ac:dyDescent="0.2">
      <c r="BA219" s="335"/>
      <c r="BB219" s="323"/>
      <c r="BC219" s="323"/>
      <c r="BD219" s="323"/>
      <c r="BE219" s="323"/>
      <c r="BF219" s="338"/>
    </row>
    <row r="220" spans="53:58" x14ac:dyDescent="0.2">
      <c r="BA220" s="335"/>
      <c r="BB220" s="323"/>
      <c r="BC220" s="323"/>
      <c r="BD220" s="323"/>
      <c r="BE220" s="323"/>
      <c r="BF220" s="338"/>
    </row>
    <row r="221" spans="53:58" x14ac:dyDescent="0.2">
      <c r="BA221" s="335"/>
      <c r="BB221" s="323"/>
      <c r="BC221" s="323"/>
      <c r="BD221" s="323"/>
      <c r="BE221" s="323"/>
      <c r="BF221" s="338"/>
    </row>
  </sheetData>
  <sheetProtection password="93B1" sheet="1" objects="1" scenarios="1"/>
  <mergeCells count="48">
    <mergeCell ref="K31:L31"/>
    <mergeCell ref="U19:V19"/>
    <mergeCell ref="U21:V21"/>
    <mergeCell ref="K20:L20"/>
    <mergeCell ref="E15:F20"/>
    <mergeCell ref="O12:P17"/>
    <mergeCell ref="A25:G25"/>
    <mergeCell ref="E22:G22"/>
    <mergeCell ref="AB1:AC1"/>
    <mergeCell ref="C4:E4"/>
    <mergeCell ref="M3:O3"/>
    <mergeCell ref="W3:Y3"/>
    <mergeCell ref="B1:E1"/>
    <mergeCell ref="L1:O1"/>
    <mergeCell ref="V1:Y1"/>
    <mergeCell ref="H1:H2"/>
    <mergeCell ref="R1:S1"/>
    <mergeCell ref="AC4:AC7"/>
    <mergeCell ref="F2:G2"/>
    <mergeCell ref="B2:E2"/>
    <mergeCell ref="S4:S7"/>
    <mergeCell ref="B3:D3"/>
    <mergeCell ref="H3:H4"/>
    <mergeCell ref="L2:O2"/>
    <mergeCell ref="AB2:AB3"/>
    <mergeCell ref="K25:Q25"/>
    <mergeCell ref="U25:AA25"/>
    <mergeCell ref="O22:P22"/>
    <mergeCell ref="Y13:Z18"/>
    <mergeCell ref="M5:M6"/>
    <mergeCell ref="O5:O6"/>
    <mergeCell ref="P5:P6"/>
    <mergeCell ref="Q5:Q6"/>
    <mergeCell ref="K5:K6"/>
    <mergeCell ref="L5:L6"/>
    <mergeCell ref="Y5:Y6"/>
    <mergeCell ref="Z5:Z6"/>
    <mergeCell ref="AA5:AA6"/>
    <mergeCell ref="V5:V6"/>
    <mergeCell ref="U5:U6"/>
    <mergeCell ref="W5:W6"/>
    <mergeCell ref="V2:Y2"/>
    <mergeCell ref="E21:G21"/>
    <mergeCell ref="O18:Q18"/>
    <mergeCell ref="O19:Q19"/>
    <mergeCell ref="Y19:AA19"/>
    <mergeCell ref="Y20:AA20"/>
    <mergeCell ref="R2:R3"/>
  </mergeCells>
  <conditionalFormatting sqref="C6:C14">
    <cfRule type="cellIs" dxfId="9" priority="10" operator="greaterThan">
      <formula>0</formula>
    </cfRule>
  </conditionalFormatting>
  <conditionalFormatting sqref="C4:E4">
    <cfRule type="cellIs" dxfId="8" priority="9" operator="greaterThan">
      <formula>0</formula>
    </cfRule>
  </conditionalFormatting>
  <conditionalFormatting sqref="C5">
    <cfRule type="cellIs" dxfId="7" priority="8" operator="greaterThan">
      <formula>0</formula>
    </cfRule>
  </conditionalFormatting>
  <conditionalFormatting sqref="C16:C20">
    <cfRule type="cellIs" dxfId="6" priority="7" operator="greaterThan">
      <formula>0</formula>
    </cfRule>
  </conditionalFormatting>
  <conditionalFormatting sqref="W3:Y3">
    <cfRule type="cellIs" dxfId="5" priority="6" operator="greaterThan">
      <formula>0</formula>
    </cfRule>
  </conditionalFormatting>
  <conditionalFormatting sqref="W4:W12">
    <cfRule type="cellIs" dxfId="4" priority="5" operator="greaterThan">
      <formula>0</formula>
    </cfRule>
  </conditionalFormatting>
  <conditionalFormatting sqref="W14:W18">
    <cfRule type="cellIs" dxfId="3" priority="4" operator="greaterThan">
      <formula>0</formula>
    </cfRule>
  </conditionalFormatting>
  <conditionalFormatting sqref="M3:O3">
    <cfRule type="cellIs" dxfId="2" priority="3" operator="greaterThan">
      <formula>0</formula>
    </cfRule>
  </conditionalFormatting>
  <conditionalFormatting sqref="M4:M11">
    <cfRule type="cellIs" dxfId="1" priority="2" operator="greaterThan">
      <formula>0</formula>
    </cfRule>
  </conditionalFormatting>
  <conditionalFormatting sqref="BA200:BA205">
    <cfRule type="cellIs" dxfId="0" priority="1" operator="greaterThan">
      <formula>0</formula>
    </cfRule>
  </conditionalFormatting>
  <dataValidations count="11">
    <dataValidation type="list" allowBlank="1" showInputMessage="1" showErrorMessage="1" promptTitle="Tipo ECDL" sqref="F9" xr:uid="{0EB58AAE-A2C5-4F9B-9749-73EBD0432A6D}">
      <formula1>$BA$208:$BA$211</formula1>
    </dataValidation>
    <dataValidation type="list" allowBlank="1" showInputMessage="1" showErrorMessage="1" sqref="F10 Z8" xr:uid="{3617EF71-54F6-419C-A4F7-C357598ADD6E}">
      <formula1>$BB$208:$BB$211</formula1>
    </dataValidation>
    <dataValidation type="list" allowBlank="1" showInputMessage="1" showErrorMessage="1" sqref="F11 P8 Z9" xr:uid="{C03F1A76-9AE5-4B2E-B490-867AC9B3F938}">
      <formula1>$BC$208:$BC$217</formula1>
    </dataValidation>
    <dataValidation type="list" allowBlank="1" showInputMessage="1" showErrorMessage="1" sqref="F12" xr:uid="{3D91BA9F-87B0-4F11-820A-0ED82B0B491E}">
      <formula1>$BD$208:$BD$211</formula1>
    </dataValidation>
    <dataValidation type="list" allowBlank="1" showInputMessage="1" showErrorMessage="1" sqref="F14 P11 Z12" xr:uid="{FA93156D-8613-48FA-9119-46CF4FB2689A}">
      <formula1>$BF$208:$BF$210</formula1>
    </dataValidation>
    <dataValidation type="list" allowBlank="1" showInputMessage="1" showErrorMessage="1" sqref="P5:P6" xr:uid="{D561C7FB-878D-4D5E-BA95-3EE1487B4555}">
      <formula1>$BA208:BA211</formula1>
    </dataValidation>
    <dataValidation type="list" allowBlank="1" showInputMessage="1" showErrorMessage="1" sqref="P7" xr:uid="{C8A43F8E-826B-43F8-B5E2-175F68D9C01D}">
      <formula1>$BB$208:$BB211</formula1>
    </dataValidation>
    <dataValidation type="list" allowBlank="1" showInputMessage="1" showErrorMessage="1" sqref="P9 Z10" xr:uid="{1FAE61D8-21C7-4977-BBF9-A0C596F536CA}">
      <formula1>$BD$208:$BD$212</formula1>
    </dataValidation>
    <dataValidation type="list" allowBlank="1" showInputMessage="1" showErrorMessage="1" sqref="F13 P10" xr:uid="{82A419BA-8056-4491-9160-1F4698E6824F}">
      <formula1>$BE$208:$BE$211</formula1>
    </dataValidation>
    <dataValidation type="list" allowBlank="1" showInputMessage="1" showErrorMessage="1" sqref="Z7" xr:uid="{093CC857-1D0B-4EDC-97F0-0708F53BBA49}">
      <formula1>$BA$208:$BA$211</formula1>
    </dataValidation>
    <dataValidation type="list" allowBlank="1" showInputMessage="1" showErrorMessage="1" sqref="Z11" xr:uid="{E583BB31-583D-4137-913F-142452F4F633}">
      <formula1>$BE$208:$BE$212</formula1>
    </dataValidation>
  </dataValidations>
  <pageMargins left="0.7" right="0.7" top="0.75" bottom="0.75" header="0.3" footer="0.3"/>
  <pageSetup paperSize="8" scale="21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4B033-BD8F-40C8-AFD7-076365DBA21A}">
  <sheetPr codeName="Foglio20">
    <pageSetUpPr fitToPage="1"/>
  </sheetPr>
  <dimension ref="A1:BH56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60" ht="25.3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</row>
    <row r="2" spans="1:60" ht="25.3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</row>
    <row r="3" spans="1:60" ht="25.3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</row>
    <row r="4" spans="1:60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</row>
    <row r="5" spans="1:60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</row>
    <row r="6" spans="1:60" ht="25.3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</row>
    <row r="7" spans="1:60" ht="25.3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</row>
    <row r="8" spans="1:60" ht="25.3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</row>
    <row r="9" spans="1:60" ht="25.3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</row>
    <row r="10" spans="1:60" ht="25.3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</row>
    <row r="11" spans="1:60" ht="25.3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</row>
    <row r="12" spans="1:60" ht="25.3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</row>
    <row r="13" spans="1:60" ht="25.3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</row>
    <row r="14" spans="1:60" ht="25.3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285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</row>
    <row r="15" spans="1:60" ht="25.3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86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285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</row>
    <row r="16" spans="1:60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</row>
    <row r="17" spans="1:60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</row>
    <row r="18" spans="1:60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</row>
    <row r="19" spans="1:60" ht="24.75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</row>
    <row r="20" spans="1:60" ht="24.75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</row>
    <row r="21" spans="1:60" ht="24.75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</row>
    <row r="22" spans="1:60" ht="24.75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</row>
    <row r="23" spans="1:60" ht="24.75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</row>
    <row r="24" spans="1:60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</row>
    <row r="25" spans="1:60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</row>
    <row r="26" spans="1:60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</row>
    <row r="27" spans="1:60" ht="24.75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</row>
    <row r="28" spans="1:60" ht="24.75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</row>
    <row r="29" spans="1:60" ht="24.75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</row>
    <row r="30" spans="1:60" ht="24.75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</row>
    <row r="31" spans="1:60" ht="24.75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</row>
    <row r="32" spans="1:60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</row>
    <row r="33" spans="1:60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</row>
    <row r="34" spans="1:60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</row>
    <row r="35" spans="1:60" ht="24.75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</row>
    <row r="36" spans="1:60" ht="24.75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</row>
    <row r="37" spans="1:60" ht="24.75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</row>
    <row r="38" spans="1:60" ht="24.75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</row>
    <row r="39" spans="1:60" ht="24.75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</row>
    <row r="40" spans="1:60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285"/>
      <c r="K40" s="285"/>
      <c r="L40" s="285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</row>
    <row r="41" spans="1:60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285"/>
      <c r="K41" s="285"/>
      <c r="L41" s="285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</row>
    <row r="42" spans="1:60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</row>
    <row r="43" spans="1:60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</row>
    <row r="44" spans="1:60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</row>
    <row r="45" spans="1:60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</row>
    <row r="46" spans="1:60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</row>
    <row r="47" spans="1:60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</row>
    <row r="48" spans="1:60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</row>
    <row r="49" spans="1:60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</row>
    <row r="50" spans="1:60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</row>
    <row r="51" spans="1:60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</row>
    <row r="52" spans="1:60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</row>
    <row r="53" spans="1:60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</row>
    <row r="54" spans="1:60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</row>
    <row r="55" spans="1:60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</row>
    <row r="56" spans="1:60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</row>
  </sheetData>
  <sheetProtection algorithmName="SHA-512" hashValue="M3bPt8O5upgwsz2wU2Z9BfwBqSya+LQLi6RomoUQj5lkYbyxSO4hFdkzHQzXAW1jg87X/eORttwdpsh29vSS9w==" saltValue="NKciXudBsO/Xb5hQtTQXzg==" spinCount="100000" sheet="1" objects="1" scenarios="1"/>
  <mergeCells count="69">
    <mergeCell ref="AF2:AG2"/>
    <mergeCell ref="AI4:AN4"/>
    <mergeCell ref="AI6:AN6"/>
    <mergeCell ref="AI10:AN10"/>
    <mergeCell ref="AI11:AN11"/>
    <mergeCell ref="AI12:AN13"/>
    <mergeCell ref="A4:A5"/>
    <mergeCell ref="B4:B5"/>
    <mergeCell ref="C4:C5"/>
    <mergeCell ref="D4:D5"/>
    <mergeCell ref="E4:E5"/>
    <mergeCell ref="AE4:AG6"/>
    <mergeCell ref="A6:A15"/>
    <mergeCell ref="H6:L6"/>
    <mergeCell ref="AC6:AC15"/>
    <mergeCell ref="H7:L7"/>
    <mergeCell ref="AE7:AG7"/>
    <mergeCell ref="F4:F5"/>
    <mergeCell ref="G4:G5"/>
    <mergeCell ref="H4:L5"/>
    <mergeCell ref="M4:M5"/>
    <mergeCell ref="A1:B2"/>
    <mergeCell ref="C1:C2"/>
    <mergeCell ref="F1:J2"/>
    <mergeCell ref="K1:AC2"/>
    <mergeCell ref="H3:L3"/>
    <mergeCell ref="N4:P4"/>
    <mergeCell ref="AC4:AC5"/>
    <mergeCell ref="H8:L8"/>
    <mergeCell ref="AE8:AG8"/>
    <mergeCell ref="H9:L9"/>
    <mergeCell ref="H10:L10"/>
    <mergeCell ref="AD10:AD13"/>
    <mergeCell ref="AE10:AG15"/>
    <mergeCell ref="H14:L14"/>
    <mergeCell ref="H15:L15"/>
    <mergeCell ref="H11:L11"/>
    <mergeCell ref="H12:L12"/>
    <mergeCell ref="H13:L13"/>
    <mergeCell ref="A18:G18"/>
    <mergeCell ref="I18:L18"/>
    <mergeCell ref="A19:G21"/>
    <mergeCell ref="I19:L19"/>
    <mergeCell ref="I20:L20"/>
    <mergeCell ref="I21:L21"/>
    <mergeCell ref="A22:E23"/>
    <mergeCell ref="F22:G23"/>
    <mergeCell ref="I22:L22"/>
    <mergeCell ref="H23:L23"/>
    <mergeCell ref="A26:G26"/>
    <mergeCell ref="I26:L26"/>
    <mergeCell ref="A27:G29"/>
    <mergeCell ref="I27:L27"/>
    <mergeCell ref="I28:L28"/>
    <mergeCell ref="I29:L29"/>
    <mergeCell ref="A30:E31"/>
    <mergeCell ref="F30:G31"/>
    <mergeCell ref="I30:L30"/>
    <mergeCell ref="H31:L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</mergeCells>
  <pageMargins left="0.7" right="0.7" top="0.75" bottom="0.75" header="0.3" footer="0.3"/>
  <pageSetup paperSize="9" scale="6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DC1BA-5405-4945-A940-0E1C4CB1DBBA}">
  <sheetPr codeName="Foglio21">
    <pageSetUpPr fitToPage="1"/>
  </sheetPr>
  <dimension ref="A1:BC56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55" ht="25.3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</row>
    <row r="2" spans="1:55" ht="25.3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</row>
    <row r="3" spans="1:55" ht="25.3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</row>
    <row r="4" spans="1:55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</row>
    <row r="5" spans="1:55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</row>
    <row r="6" spans="1:55" ht="25.3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</row>
    <row r="7" spans="1:55" ht="25.3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</row>
    <row r="8" spans="1:55" ht="25.3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</row>
    <row r="9" spans="1:55" ht="25.3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</row>
    <row r="10" spans="1:55" ht="25.3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</row>
    <row r="11" spans="1:55" ht="25.3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</row>
    <row r="12" spans="1:55" ht="25.3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</row>
    <row r="13" spans="1:55" ht="25.3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</row>
    <row r="14" spans="1:55" ht="25.3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285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</row>
    <row r="15" spans="1:55" ht="25.3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86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285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</row>
    <row r="16" spans="1:55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</row>
    <row r="17" spans="1:55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</row>
    <row r="18" spans="1:55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</row>
    <row r="19" spans="1:55" ht="24.75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</row>
    <row r="20" spans="1:55" ht="24.75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</row>
    <row r="21" spans="1:55" ht="24.75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</row>
    <row r="22" spans="1:55" ht="24.75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</row>
    <row r="23" spans="1:55" ht="24.75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</row>
    <row r="24" spans="1:55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</row>
    <row r="25" spans="1:55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</row>
    <row r="26" spans="1:55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</row>
    <row r="27" spans="1:55" ht="24.75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</row>
    <row r="28" spans="1:55" ht="24.75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</row>
    <row r="29" spans="1:55" ht="24.75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</row>
    <row r="30" spans="1:55" ht="24.75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</row>
    <row r="31" spans="1:55" ht="24.75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</row>
    <row r="32" spans="1:55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</row>
    <row r="33" spans="1:55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</row>
    <row r="34" spans="1:55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</row>
    <row r="35" spans="1:55" ht="24.75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</row>
    <row r="36" spans="1:55" ht="24.75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</row>
    <row r="37" spans="1:55" ht="24.75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</row>
    <row r="38" spans="1:55" ht="24.75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</row>
    <row r="39" spans="1:55" ht="24.75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</row>
    <row r="40" spans="1:55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285"/>
      <c r="K40" s="285"/>
      <c r="L40" s="285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</row>
    <row r="41" spans="1:55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285"/>
      <c r="K41" s="285"/>
      <c r="L41" s="285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</row>
    <row r="42" spans="1:55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</row>
    <row r="43" spans="1:55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</row>
    <row r="44" spans="1:55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</row>
    <row r="45" spans="1:55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</row>
    <row r="46" spans="1:55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</row>
    <row r="47" spans="1:55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</row>
    <row r="48" spans="1:55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</row>
    <row r="49" spans="1:55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</row>
    <row r="50" spans="1:55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</row>
    <row r="51" spans="1:55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</row>
    <row r="52" spans="1:55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</row>
    <row r="53" spans="1:55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</row>
    <row r="54" spans="1:55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</row>
    <row r="55" spans="1:55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</row>
    <row r="56" spans="1:55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</row>
  </sheetData>
  <sheetProtection algorithmName="SHA-512" hashValue="cO8AlVKwb0m2kh7EPgkZ0adG7ZGWziIrhfS4c8qGF1dr/M6X959r9BC04kxfjl2Ox6qOalLarCke2p1TmE5kFg==" saltValue="7rutQ/nuirEL4LN1cvsZPQ==" spinCount="100000" sheet="1" objects="1" scenarios="1"/>
  <mergeCells count="69">
    <mergeCell ref="AF2:AG2"/>
    <mergeCell ref="AI4:AN4"/>
    <mergeCell ref="AI6:AN6"/>
    <mergeCell ref="AI10:AN10"/>
    <mergeCell ref="AI11:AN11"/>
    <mergeCell ref="AI12:AN13"/>
    <mergeCell ref="A4:A5"/>
    <mergeCell ref="B4:B5"/>
    <mergeCell ref="C4:C5"/>
    <mergeCell ref="D4:D5"/>
    <mergeCell ref="E4:E5"/>
    <mergeCell ref="AE4:AG6"/>
    <mergeCell ref="A6:A15"/>
    <mergeCell ref="H6:L6"/>
    <mergeCell ref="AC6:AC15"/>
    <mergeCell ref="H7:L7"/>
    <mergeCell ref="AE7:AG7"/>
    <mergeCell ref="F4:F5"/>
    <mergeCell ref="G4:G5"/>
    <mergeCell ref="H4:L5"/>
    <mergeCell ref="M4:M5"/>
    <mergeCell ref="A1:B2"/>
    <mergeCell ref="C1:C2"/>
    <mergeCell ref="F1:J2"/>
    <mergeCell ref="K1:AC2"/>
    <mergeCell ref="H3:L3"/>
    <mergeCell ref="N4:P4"/>
    <mergeCell ref="AC4:AC5"/>
    <mergeCell ref="H8:L8"/>
    <mergeCell ref="AE8:AG8"/>
    <mergeCell ref="H9:L9"/>
    <mergeCell ref="H10:L10"/>
    <mergeCell ref="AD10:AD13"/>
    <mergeCell ref="AE10:AG15"/>
    <mergeCell ref="H14:L14"/>
    <mergeCell ref="H15:L15"/>
    <mergeCell ref="H11:L11"/>
    <mergeCell ref="H12:L12"/>
    <mergeCell ref="H13:L13"/>
    <mergeCell ref="A18:G18"/>
    <mergeCell ref="I18:L18"/>
    <mergeCell ref="A19:G21"/>
    <mergeCell ref="I19:L19"/>
    <mergeCell ref="I20:L20"/>
    <mergeCell ref="I21:L21"/>
    <mergeCell ref="A22:E23"/>
    <mergeCell ref="F22:G23"/>
    <mergeCell ref="I22:L22"/>
    <mergeCell ref="H23:L23"/>
    <mergeCell ref="A26:G26"/>
    <mergeCell ref="I26:L26"/>
    <mergeCell ref="A27:G29"/>
    <mergeCell ref="I27:L27"/>
    <mergeCell ref="I28:L28"/>
    <mergeCell ref="I29:L29"/>
    <mergeCell ref="A30:E31"/>
    <mergeCell ref="F30:G31"/>
    <mergeCell ref="I30:L30"/>
    <mergeCell ref="H31:L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</mergeCells>
  <pageMargins left="0.7" right="0.7" top="0.75" bottom="0.75" header="0.3" footer="0.3"/>
  <pageSetup paperSize="9" scale="6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684BF-7E6D-4F35-9AEE-87C44FDED8D8}">
  <sheetPr codeName="Foglio22">
    <pageSetUpPr fitToPage="1"/>
  </sheetPr>
  <dimension ref="A1:BB56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54" ht="25.3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</row>
    <row r="2" spans="1:54" ht="25.3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</row>
    <row r="3" spans="1:54" ht="25.3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</row>
    <row r="4" spans="1:54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</row>
    <row r="5" spans="1:54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</row>
    <row r="6" spans="1:54" ht="25.3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</row>
    <row r="7" spans="1:54" ht="25.3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</row>
    <row r="8" spans="1:54" ht="25.3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</row>
    <row r="9" spans="1:54" ht="25.3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</row>
    <row r="10" spans="1:54" ht="25.3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</row>
    <row r="11" spans="1:54" ht="25.3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</row>
    <row r="12" spans="1:54" ht="25.3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</row>
    <row r="13" spans="1:54" ht="25.3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</row>
    <row r="14" spans="1:54" ht="25.3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285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</row>
    <row r="15" spans="1:54" ht="25.3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86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285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</row>
    <row r="16" spans="1:54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</row>
    <row r="17" spans="1:54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</row>
    <row r="18" spans="1:54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</row>
    <row r="19" spans="1:54" ht="24.75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</row>
    <row r="20" spans="1:54" ht="24.75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</row>
    <row r="21" spans="1:54" ht="24.75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</row>
    <row r="22" spans="1:54" ht="24.75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</row>
    <row r="23" spans="1:54" ht="24.75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</row>
    <row r="24" spans="1:54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</row>
    <row r="25" spans="1:54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</row>
    <row r="26" spans="1:54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</row>
    <row r="27" spans="1:54" ht="24.75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</row>
    <row r="28" spans="1:54" ht="24.75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</row>
    <row r="29" spans="1:54" ht="24.75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</row>
    <row r="30" spans="1:54" ht="24.75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</row>
    <row r="31" spans="1:54" ht="24.75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</row>
    <row r="32" spans="1:54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</row>
    <row r="33" spans="1:54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</row>
    <row r="34" spans="1:54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</row>
    <row r="35" spans="1:54" ht="24.75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</row>
    <row r="36" spans="1:54" ht="24.75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</row>
    <row r="37" spans="1:54" ht="24.75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</row>
    <row r="38" spans="1:54" ht="24.75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</row>
    <row r="39" spans="1:54" ht="24.75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</row>
    <row r="40" spans="1:54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285"/>
      <c r="K40" s="285"/>
      <c r="L40" s="285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</row>
    <row r="41" spans="1:54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285"/>
      <c r="K41" s="285"/>
      <c r="L41" s="285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</row>
    <row r="42" spans="1:54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</row>
    <row r="43" spans="1:54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</row>
    <row r="44" spans="1:54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</row>
    <row r="45" spans="1:54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</row>
    <row r="46" spans="1:54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</row>
    <row r="47" spans="1:54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</row>
    <row r="48" spans="1:54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</row>
    <row r="49" spans="1:54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</row>
    <row r="50" spans="1:54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</row>
    <row r="51" spans="1:54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</row>
    <row r="52" spans="1:54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</row>
    <row r="53" spans="1:54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</row>
    <row r="54" spans="1:54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</row>
    <row r="55" spans="1:54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</row>
    <row r="56" spans="1:54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</row>
  </sheetData>
  <sheetProtection algorithmName="SHA-512" hashValue="UpTfe8J5wMgdYHLPPopreLSdn+603Gi9IcQZCr2GQImZWT5/Utp2nn+DIbtO6Hr/8DgXXcvEFGczoxz/Jr7JnQ==" saltValue="oSk0A5JkHsJQ5ViCsgEN3A==" spinCount="100000" sheet="1" objects="1" scenarios="1"/>
  <mergeCells count="69">
    <mergeCell ref="AF2:AG2"/>
    <mergeCell ref="AI4:AN4"/>
    <mergeCell ref="AI6:AN6"/>
    <mergeCell ref="AI10:AN10"/>
    <mergeCell ref="AI11:AN11"/>
    <mergeCell ref="AI12:AN13"/>
    <mergeCell ref="A4:A5"/>
    <mergeCell ref="B4:B5"/>
    <mergeCell ref="C4:C5"/>
    <mergeCell ref="D4:D5"/>
    <mergeCell ref="E4:E5"/>
    <mergeCell ref="AE4:AG6"/>
    <mergeCell ref="A6:A15"/>
    <mergeCell ref="H6:L6"/>
    <mergeCell ref="AC6:AC15"/>
    <mergeCell ref="H7:L7"/>
    <mergeCell ref="AE7:AG7"/>
    <mergeCell ref="F4:F5"/>
    <mergeCell ref="G4:G5"/>
    <mergeCell ref="H4:L5"/>
    <mergeCell ref="M4:M5"/>
    <mergeCell ref="A1:B2"/>
    <mergeCell ref="C1:C2"/>
    <mergeCell ref="F1:J2"/>
    <mergeCell ref="K1:AC2"/>
    <mergeCell ref="H3:L3"/>
    <mergeCell ref="N4:P4"/>
    <mergeCell ref="AC4:AC5"/>
    <mergeCell ref="H8:L8"/>
    <mergeCell ref="AE8:AG8"/>
    <mergeCell ref="H9:L9"/>
    <mergeCell ref="H10:L10"/>
    <mergeCell ref="AD10:AD13"/>
    <mergeCell ref="AE10:AG15"/>
    <mergeCell ref="H14:L14"/>
    <mergeCell ref="H15:L15"/>
    <mergeCell ref="H11:L11"/>
    <mergeCell ref="H12:L12"/>
    <mergeCell ref="H13:L13"/>
    <mergeCell ref="A18:G18"/>
    <mergeCell ref="I18:L18"/>
    <mergeCell ref="A19:G21"/>
    <mergeCell ref="I19:L19"/>
    <mergeCell ref="I20:L20"/>
    <mergeCell ref="I21:L21"/>
    <mergeCell ref="A22:E23"/>
    <mergeCell ref="F22:G23"/>
    <mergeCell ref="I22:L22"/>
    <mergeCell ref="H23:L23"/>
    <mergeCell ref="A26:G26"/>
    <mergeCell ref="I26:L26"/>
    <mergeCell ref="A27:G29"/>
    <mergeCell ref="I27:L27"/>
    <mergeCell ref="I28:L28"/>
    <mergeCell ref="I29:L29"/>
    <mergeCell ref="A30:E31"/>
    <mergeCell ref="F30:G31"/>
    <mergeCell ref="I30:L30"/>
    <mergeCell ref="H31:L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</mergeCells>
  <pageMargins left="0.7" right="0.7" top="0.75" bottom="0.75" header="0.3" footer="0.3"/>
  <pageSetup paperSize="9" scale="6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66DA-5F26-444D-8156-7AE14A6CC95E}">
  <sheetPr codeName="Foglio23">
    <pageSetUpPr fitToPage="1"/>
  </sheetPr>
  <dimension ref="A1:BG56"/>
  <sheetViews>
    <sheetView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59" ht="25.3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</row>
    <row r="2" spans="1:59" ht="25.3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</row>
    <row r="3" spans="1:59" ht="25.3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</row>
    <row r="4" spans="1:59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</row>
    <row r="5" spans="1:59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</row>
    <row r="6" spans="1:59" ht="25.3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</row>
    <row r="7" spans="1:59" ht="25.3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</row>
    <row r="8" spans="1:59" ht="25.3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</row>
    <row r="9" spans="1:59" ht="25.3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</row>
    <row r="10" spans="1:59" ht="25.3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</row>
    <row r="11" spans="1:59" ht="25.3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</row>
    <row r="12" spans="1:59" ht="25.3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</row>
    <row r="13" spans="1:59" ht="25.3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</row>
    <row r="14" spans="1:59" ht="25.3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285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</row>
    <row r="15" spans="1:59" ht="25.3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86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285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</row>
    <row r="16" spans="1:59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</row>
    <row r="17" spans="1:58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</row>
    <row r="18" spans="1:58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</row>
    <row r="19" spans="1:58" ht="24.75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</row>
    <row r="20" spans="1:58" ht="24.75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</row>
    <row r="21" spans="1:58" ht="24.75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</row>
    <row r="22" spans="1:58" ht="24.75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</row>
    <row r="23" spans="1:58" ht="24.75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</row>
    <row r="24" spans="1:58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</row>
    <row r="25" spans="1:58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</row>
    <row r="26" spans="1:58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</row>
    <row r="27" spans="1:58" ht="24.75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</row>
    <row r="28" spans="1:58" ht="24.75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</row>
    <row r="29" spans="1:58" ht="24.75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</row>
    <row r="30" spans="1:58" ht="24.75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</row>
    <row r="31" spans="1:58" ht="24.75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</row>
    <row r="32" spans="1:58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</row>
    <row r="33" spans="1:58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</row>
    <row r="34" spans="1:58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</row>
    <row r="35" spans="1:58" ht="24.75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</row>
    <row r="36" spans="1:58" ht="24.75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</row>
    <row r="37" spans="1:58" ht="24.75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</row>
    <row r="38" spans="1:58" ht="24.75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</row>
    <row r="39" spans="1:58" ht="24.75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</row>
    <row r="40" spans="1:58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285"/>
      <c r="K40" s="285"/>
      <c r="L40" s="285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</row>
    <row r="41" spans="1:58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285"/>
      <c r="K41" s="285"/>
      <c r="L41" s="285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</row>
    <row r="42" spans="1:58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</row>
    <row r="43" spans="1:58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</row>
    <row r="44" spans="1:58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</row>
    <row r="45" spans="1:58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</row>
    <row r="46" spans="1:58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</row>
    <row r="47" spans="1:58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</row>
    <row r="48" spans="1:58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</row>
    <row r="49" spans="1:58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</row>
    <row r="50" spans="1:58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</row>
    <row r="51" spans="1:58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</row>
    <row r="52" spans="1:58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</row>
    <row r="53" spans="1:58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</row>
    <row r="54" spans="1:58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</row>
    <row r="55" spans="1:58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</row>
    <row r="56" spans="1:58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</row>
  </sheetData>
  <sheetProtection algorithmName="SHA-512" hashValue="GyzlKwkSHb3+0jXKLDuU9fUQrKP749jLEGigOpKaIqyjnJ92Qe4wbF/RWMlUE9gEmIaknBx2a8sAgUZuAtgPCA==" saltValue="xrBKdCHB973o0U+jpSveaw==" spinCount="100000" sheet="1" objects="1" scenarios="1"/>
  <mergeCells count="69">
    <mergeCell ref="AF2:AG2"/>
    <mergeCell ref="AI4:AN4"/>
    <mergeCell ref="AI6:AN6"/>
    <mergeCell ref="AI10:AN10"/>
    <mergeCell ref="AI11:AN11"/>
    <mergeCell ref="AI12:AN13"/>
    <mergeCell ref="A4:A5"/>
    <mergeCell ref="B4:B5"/>
    <mergeCell ref="C4:C5"/>
    <mergeCell ref="D4:D5"/>
    <mergeCell ref="E4:E5"/>
    <mergeCell ref="AE4:AG6"/>
    <mergeCell ref="A6:A15"/>
    <mergeCell ref="H6:L6"/>
    <mergeCell ref="AC6:AC15"/>
    <mergeCell ref="H7:L7"/>
    <mergeCell ref="AE7:AG7"/>
    <mergeCell ref="F4:F5"/>
    <mergeCell ref="G4:G5"/>
    <mergeCell ref="H4:L5"/>
    <mergeCell ref="M4:M5"/>
    <mergeCell ref="A1:B2"/>
    <mergeCell ref="C1:C2"/>
    <mergeCell ref="F1:J2"/>
    <mergeCell ref="K1:AC2"/>
    <mergeCell ref="H3:L3"/>
    <mergeCell ref="N4:P4"/>
    <mergeCell ref="AC4:AC5"/>
    <mergeCell ref="H8:L8"/>
    <mergeCell ref="AE8:AG8"/>
    <mergeCell ref="H9:L9"/>
    <mergeCell ref="H10:L10"/>
    <mergeCell ref="AD10:AD13"/>
    <mergeCell ref="AE10:AG15"/>
    <mergeCell ref="H14:L14"/>
    <mergeCell ref="H15:L15"/>
    <mergeCell ref="H11:L11"/>
    <mergeCell ref="H12:L12"/>
    <mergeCell ref="H13:L13"/>
    <mergeCell ref="A18:G18"/>
    <mergeCell ref="I18:L18"/>
    <mergeCell ref="A19:G21"/>
    <mergeCell ref="I19:L19"/>
    <mergeCell ref="I20:L20"/>
    <mergeCell ref="I21:L21"/>
    <mergeCell ref="A22:E23"/>
    <mergeCell ref="F22:G23"/>
    <mergeCell ref="I22:L22"/>
    <mergeCell ref="H23:L23"/>
    <mergeCell ref="A26:G26"/>
    <mergeCell ref="I26:L26"/>
    <mergeCell ref="A27:G29"/>
    <mergeCell ref="I27:L27"/>
    <mergeCell ref="I28:L28"/>
    <mergeCell ref="I29:L29"/>
    <mergeCell ref="A30:E31"/>
    <mergeCell ref="F30:G31"/>
    <mergeCell ref="I30:L30"/>
    <mergeCell ref="H31:L31"/>
    <mergeCell ref="A38:E39"/>
    <mergeCell ref="F38:G39"/>
    <mergeCell ref="I38:L38"/>
    <mergeCell ref="H39:L39"/>
    <mergeCell ref="A34:G34"/>
    <mergeCell ref="I34:L34"/>
    <mergeCell ref="A35:G37"/>
    <mergeCell ref="I35:L35"/>
    <mergeCell ref="I36:L36"/>
    <mergeCell ref="I37:L37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AB25-128A-476C-AFEF-E453AEE325CC}">
  <sheetPr codeName="Foglio3">
    <pageSetUpPr fitToPage="1"/>
  </sheetPr>
  <dimension ref="A1:V27"/>
  <sheetViews>
    <sheetView showGridLines="0" zoomScale="75" zoomScaleNormal="75" workbookViewId="0">
      <selection activeCell="U11" sqref="U11"/>
    </sheetView>
  </sheetViews>
  <sheetFormatPr defaultRowHeight="12.75" x14ac:dyDescent="0.2"/>
  <cols>
    <col min="1" max="1" width="12.33203125" customWidth="1"/>
    <col min="2" max="2" width="9.6640625" customWidth="1"/>
    <col min="3" max="3" width="12.83203125" customWidth="1"/>
    <col min="4" max="4" width="9.83203125" customWidth="1"/>
    <col min="5" max="5" width="13.1640625" customWidth="1"/>
    <col min="7" max="7" width="11.33203125" customWidth="1"/>
    <col min="8" max="8" width="9.83203125" customWidth="1"/>
    <col min="9" max="9" width="11.83203125" customWidth="1"/>
    <col min="11" max="11" width="12.1640625" customWidth="1"/>
    <col min="13" max="13" width="11.5" customWidth="1"/>
    <col min="14" max="14" width="10.1640625" customWidth="1"/>
    <col min="17" max="17" width="10.83203125" customWidth="1"/>
    <col min="19" max="19" width="11.33203125" customWidth="1"/>
    <col min="21" max="21" width="13.1640625" customWidth="1"/>
    <col min="22" max="22" width="12" customWidth="1"/>
  </cols>
  <sheetData>
    <row r="1" spans="1:22" ht="39" customHeight="1" thickTop="1" thickBot="1" x14ac:dyDescent="0.25">
      <c r="A1" s="161" t="s">
        <v>78</v>
      </c>
      <c r="B1" s="476" t="str">
        <f>IF(+'SCHEDE '!B2:E2=0,"Inserire nome nel file SCHEDE",+'SCHEDE '!B2)</f>
        <v>Inserire nome nel file SCHEDE</v>
      </c>
      <c r="C1" s="477"/>
      <c r="D1" s="477"/>
      <c r="E1" s="478"/>
      <c r="F1" s="466" t="s">
        <v>114</v>
      </c>
      <c r="G1" s="467"/>
      <c r="H1" s="467"/>
      <c r="I1" s="467"/>
      <c r="J1" s="464" t="s">
        <v>143</v>
      </c>
      <c r="K1" s="464"/>
      <c r="L1" s="464"/>
      <c r="M1" s="464"/>
      <c r="N1" s="464"/>
      <c r="O1" s="464"/>
      <c r="P1" s="464"/>
      <c r="Q1" s="464"/>
      <c r="R1" s="464"/>
      <c r="S1" s="465"/>
    </row>
    <row r="2" spans="1:22" ht="32.25" customHeight="1" thickTop="1" thickBot="1" x14ac:dyDescent="0.25">
      <c r="A2" s="486" t="s">
        <v>109</v>
      </c>
      <c r="B2" s="470" t="s">
        <v>120</v>
      </c>
      <c r="C2" s="471"/>
      <c r="D2" s="470"/>
      <c r="E2" s="470"/>
      <c r="F2" s="470"/>
      <c r="G2" s="472"/>
      <c r="H2" s="473" t="s">
        <v>121</v>
      </c>
      <c r="I2" s="473"/>
      <c r="J2" s="473"/>
      <c r="K2" s="473"/>
      <c r="L2" s="473"/>
      <c r="M2" s="473"/>
      <c r="N2" s="474" t="s">
        <v>122</v>
      </c>
      <c r="O2" s="475"/>
      <c r="P2" s="475"/>
      <c r="Q2" s="475"/>
      <c r="R2" s="475"/>
      <c r="S2" s="475"/>
    </row>
    <row r="3" spans="1:22" ht="40.5" customHeight="1" thickTop="1" thickBot="1" x14ac:dyDescent="0.25">
      <c r="A3" s="487"/>
      <c r="B3" s="290" t="s">
        <v>116</v>
      </c>
      <c r="C3" s="291" t="s">
        <v>123</v>
      </c>
      <c r="D3" s="292" t="s">
        <v>115</v>
      </c>
      <c r="E3" s="292" t="s">
        <v>117</v>
      </c>
      <c r="F3" s="293" t="s">
        <v>118</v>
      </c>
      <c r="G3" s="294" t="s">
        <v>119</v>
      </c>
      <c r="H3" s="290" t="s">
        <v>125</v>
      </c>
      <c r="I3" s="292" t="s">
        <v>124</v>
      </c>
      <c r="J3" s="292" t="s">
        <v>115</v>
      </c>
      <c r="K3" s="292" t="s">
        <v>117</v>
      </c>
      <c r="L3" s="293" t="s">
        <v>118</v>
      </c>
      <c r="M3" s="294" t="s">
        <v>119</v>
      </c>
      <c r="N3" s="295" t="s">
        <v>126</v>
      </c>
      <c r="O3" s="292" t="s">
        <v>127</v>
      </c>
      <c r="P3" s="292" t="s">
        <v>115</v>
      </c>
      <c r="Q3" s="292" t="s">
        <v>117</v>
      </c>
      <c r="R3" s="293" t="s">
        <v>118</v>
      </c>
      <c r="S3" s="294" t="s">
        <v>119</v>
      </c>
      <c r="U3" s="169" t="s">
        <v>7</v>
      </c>
      <c r="V3" s="339" t="str">
        <f>+'A5'!AF2</f>
        <v>10.4</v>
      </c>
    </row>
    <row r="4" spans="1:22" ht="28.15" customHeight="1" thickTop="1" x14ac:dyDescent="0.2">
      <c r="A4" s="301">
        <f>+'A1'!Anno_1</f>
        <v>0</v>
      </c>
      <c r="B4" s="308">
        <f>+'A1'!AC18</f>
        <v>0</v>
      </c>
      <c r="C4" s="302">
        <f>+'A1'!AC19</f>
        <v>0</v>
      </c>
      <c r="D4" s="302">
        <f>+'A1'!AC20</f>
        <v>0</v>
      </c>
      <c r="E4" s="302">
        <f>+'A1'!AC21</f>
        <v>0</v>
      </c>
      <c r="F4" s="302">
        <f>+'A1'!AC22</f>
        <v>0</v>
      </c>
      <c r="G4" s="303">
        <f>+'A1'!AC23</f>
        <v>0</v>
      </c>
      <c r="H4" s="306">
        <f>+'A1'!AC26</f>
        <v>0</v>
      </c>
      <c r="I4" s="302">
        <f>+'A1'!AC27</f>
        <v>0</v>
      </c>
      <c r="J4" s="302">
        <f>+'A1'!AC28</f>
        <v>0</v>
      </c>
      <c r="K4" s="302">
        <f>+'A1'!AC29</f>
        <v>0</v>
      </c>
      <c r="L4" s="302">
        <f>+'A1'!AC30</f>
        <v>0</v>
      </c>
      <c r="M4" s="311">
        <f>+'A1'!AC31</f>
        <v>0</v>
      </c>
      <c r="N4" s="308">
        <f>+'A1'!AC34</f>
        <v>0</v>
      </c>
      <c r="O4" s="302">
        <f>+'A1'!AC35</f>
        <v>0</v>
      </c>
      <c r="P4" s="302">
        <f>+'A1'!AC36</f>
        <v>0</v>
      </c>
      <c r="Q4" s="302">
        <f>+'A1'!AC37</f>
        <v>0</v>
      </c>
      <c r="R4" s="302">
        <f>+'A1'!AC38</f>
        <v>0</v>
      </c>
      <c r="S4" s="303">
        <f>+'A1'!AC39</f>
        <v>0</v>
      </c>
      <c r="T4" s="184"/>
    </row>
    <row r="5" spans="1:22" ht="28.15" customHeight="1" thickBot="1" x14ac:dyDescent="0.25">
      <c r="A5" s="186">
        <f>+'A2'!Anno_1</f>
        <v>0</v>
      </c>
      <c r="B5" s="309">
        <f>+'A2'!AC18</f>
        <v>0</v>
      </c>
      <c r="C5" s="187">
        <f>+'A2'!AC19</f>
        <v>0</v>
      </c>
      <c r="D5" s="187">
        <f>+'A2'!AC20</f>
        <v>0</v>
      </c>
      <c r="E5" s="187">
        <f>+'A2'!AC21</f>
        <v>0</v>
      </c>
      <c r="F5" s="187">
        <f>+'A2'!AC22</f>
        <v>0</v>
      </c>
      <c r="G5" s="304">
        <f>+'A2'!AC23</f>
        <v>0</v>
      </c>
      <c r="H5" s="188">
        <f>+'A2'!AC26</f>
        <v>0</v>
      </c>
      <c r="I5" s="187">
        <f>+'A2'!AC27</f>
        <v>0</v>
      </c>
      <c r="J5" s="187">
        <f>+'A2'!AC28</f>
        <v>0</v>
      </c>
      <c r="K5" s="187">
        <f>+'A2'!AC29</f>
        <v>0</v>
      </c>
      <c r="L5" s="187">
        <f>+'A2'!AC30</f>
        <v>0</v>
      </c>
      <c r="M5" s="312">
        <f>+'A2'!AC31</f>
        <v>0</v>
      </c>
      <c r="N5" s="309">
        <f>+'A2'!AC34</f>
        <v>0</v>
      </c>
      <c r="O5" s="187">
        <f>+'A2'!AC35</f>
        <v>0</v>
      </c>
      <c r="P5" s="187">
        <f>+'A2'!AC36</f>
        <v>0</v>
      </c>
      <c r="Q5" s="187">
        <f>+'A2'!AC37</f>
        <v>0</v>
      </c>
      <c r="R5" s="187">
        <f>+'A2'!AC38</f>
        <v>0</v>
      </c>
      <c r="S5" s="304">
        <f>+'A2'!AC39</f>
        <v>0</v>
      </c>
      <c r="T5" s="184"/>
    </row>
    <row r="6" spans="1:22" ht="28.15" customHeight="1" x14ac:dyDescent="0.2">
      <c r="A6" s="186">
        <f>+'A3'!Anno_1</f>
        <v>0</v>
      </c>
      <c r="B6" s="309">
        <f>+'A3'!AC18</f>
        <v>0</v>
      </c>
      <c r="C6" s="187">
        <f>+'A3'!AC19</f>
        <v>0</v>
      </c>
      <c r="D6" s="187">
        <f>+'A3'!AC20</f>
        <v>0</v>
      </c>
      <c r="E6" s="187">
        <f>+'A3'!AC21</f>
        <v>0</v>
      </c>
      <c r="F6" s="187">
        <f>+'A3'!AC22</f>
        <v>0</v>
      </c>
      <c r="G6" s="304">
        <f>+'A3'!AC23</f>
        <v>0</v>
      </c>
      <c r="H6" s="188">
        <f>+'A3'!AC26</f>
        <v>0</v>
      </c>
      <c r="I6" s="187">
        <f>+'A3'!AC27</f>
        <v>0</v>
      </c>
      <c r="J6" s="187">
        <f>+'A3'!AC28</f>
        <v>0</v>
      </c>
      <c r="K6" s="187">
        <f>+'A3'!AC29</f>
        <v>0</v>
      </c>
      <c r="L6" s="187">
        <f>+'A3'!AC30</f>
        <v>0</v>
      </c>
      <c r="M6" s="312">
        <f>+'A3'!AC31</f>
        <v>0</v>
      </c>
      <c r="N6" s="309">
        <f>+'A3'!AC34</f>
        <v>0</v>
      </c>
      <c r="O6" s="187">
        <f>+'A3'!AC35</f>
        <v>0</v>
      </c>
      <c r="P6" s="187">
        <f>+'A3'!AC36</f>
        <v>0</v>
      </c>
      <c r="Q6" s="187">
        <f>+'A3'!AC37</f>
        <v>0</v>
      </c>
      <c r="R6" s="187">
        <f>+'A3'!AC38</f>
        <v>0</v>
      </c>
      <c r="S6" s="304">
        <f>+'A3'!AC39</f>
        <v>0</v>
      </c>
      <c r="T6" s="184"/>
      <c r="U6" s="479" t="s">
        <v>133</v>
      </c>
      <c r="V6" s="480"/>
    </row>
    <row r="7" spans="1:22" ht="28.15" customHeight="1" x14ac:dyDescent="0.2">
      <c r="A7" s="186">
        <f>+'A4'!Anno_1</f>
        <v>0</v>
      </c>
      <c r="B7" s="309">
        <f>+'A4'!AC18</f>
        <v>0</v>
      </c>
      <c r="C7" s="187">
        <f>+'A4'!AC19</f>
        <v>0</v>
      </c>
      <c r="D7" s="187">
        <f>+'A4'!AC20</f>
        <v>0</v>
      </c>
      <c r="E7" s="187">
        <f>+'A4'!AC21</f>
        <v>0</v>
      </c>
      <c r="F7" s="187">
        <f>+'A4'!AC22</f>
        <v>0</v>
      </c>
      <c r="G7" s="304">
        <f>+'A4'!AC23</f>
        <v>0</v>
      </c>
      <c r="H7" s="188">
        <f>+'A4'!AC26</f>
        <v>0</v>
      </c>
      <c r="I7" s="187">
        <f>+'A4'!AC27</f>
        <v>0</v>
      </c>
      <c r="J7" s="187">
        <f>+'A4'!AC28</f>
        <v>0</v>
      </c>
      <c r="K7" s="187">
        <f>+'A4'!AC29</f>
        <v>0</v>
      </c>
      <c r="L7" s="187">
        <f>+'A4'!AC30</f>
        <v>0</v>
      </c>
      <c r="M7" s="312">
        <f>+'A4'!AC31</f>
        <v>0</v>
      </c>
      <c r="N7" s="309">
        <f>+'A4'!AC34</f>
        <v>0</v>
      </c>
      <c r="O7" s="187">
        <f>+'A4'!AC35</f>
        <v>0</v>
      </c>
      <c r="P7" s="187">
        <f>+'A4'!AC36</f>
        <v>0</v>
      </c>
      <c r="Q7" s="187">
        <f>+'A4'!AC37</f>
        <v>0</v>
      </c>
      <c r="R7" s="187">
        <f>+'A4'!AC38</f>
        <v>0</v>
      </c>
      <c r="S7" s="304">
        <f>+'A4'!AC39</f>
        <v>0</v>
      </c>
      <c r="T7" s="184"/>
      <c r="U7" s="481"/>
      <c r="V7" s="482"/>
    </row>
    <row r="8" spans="1:22" ht="28.15" customHeight="1" x14ac:dyDescent="0.2">
      <c r="A8" s="186">
        <f>+'A5'!Anno_1</f>
        <v>0</v>
      </c>
      <c r="B8" s="309">
        <f>+'A5'!AC18</f>
        <v>0</v>
      </c>
      <c r="C8" s="187">
        <f>+'A5'!AC19</f>
        <v>0</v>
      </c>
      <c r="D8" s="187">
        <f>+'A5'!AC20</f>
        <v>0</v>
      </c>
      <c r="E8" s="187">
        <f>+'A5'!AC21</f>
        <v>0</v>
      </c>
      <c r="F8" s="187">
        <f>+'A5'!AC22</f>
        <v>0</v>
      </c>
      <c r="G8" s="304">
        <f>+'A5'!AC23</f>
        <v>0</v>
      </c>
      <c r="H8" s="188">
        <f>+'A5'!AC26</f>
        <v>0</v>
      </c>
      <c r="I8" s="187">
        <f>+'A5'!AC27</f>
        <v>0</v>
      </c>
      <c r="J8" s="187">
        <f>+'A5'!AC28</f>
        <v>0</v>
      </c>
      <c r="K8" s="187">
        <f>+'A5'!AC29</f>
        <v>0</v>
      </c>
      <c r="L8" s="187">
        <f>+'A5'!AC30</f>
        <v>0</v>
      </c>
      <c r="M8" s="312">
        <f>+'A5'!AC31</f>
        <v>0</v>
      </c>
      <c r="N8" s="309">
        <f>+'A5'!AC34</f>
        <v>0</v>
      </c>
      <c r="O8" s="187">
        <f>+'A5'!AC35</f>
        <v>0</v>
      </c>
      <c r="P8" s="187">
        <f>+'A5'!AC36</f>
        <v>0</v>
      </c>
      <c r="Q8" s="187">
        <f>+'A5'!AC37</f>
        <v>0</v>
      </c>
      <c r="R8" s="187">
        <f>+'A5'!AC38</f>
        <v>0</v>
      </c>
      <c r="S8" s="304">
        <f>+'A5'!AC39</f>
        <v>0</v>
      </c>
      <c r="T8" s="184"/>
      <c r="U8" s="481"/>
      <c r="V8" s="482"/>
    </row>
    <row r="9" spans="1:22" ht="28.15" customHeight="1" thickBot="1" x14ac:dyDescent="0.25">
      <c r="A9" s="186">
        <f>+'A6'!Anno_1</f>
        <v>0</v>
      </c>
      <c r="B9" s="309">
        <f>+'A6'!AC18</f>
        <v>0</v>
      </c>
      <c r="C9" s="187">
        <f>+'A6'!AC19</f>
        <v>0</v>
      </c>
      <c r="D9" s="187">
        <f>+'A6'!AC20</f>
        <v>0</v>
      </c>
      <c r="E9" s="187">
        <f>+'A6'!AC21</f>
        <v>0</v>
      </c>
      <c r="F9" s="187">
        <f>+'A6'!AC22</f>
        <v>0</v>
      </c>
      <c r="G9" s="304">
        <f>+'A6'!AC23</f>
        <v>0</v>
      </c>
      <c r="H9" s="188">
        <f>+'A6'!AC26</f>
        <v>0</v>
      </c>
      <c r="I9" s="187">
        <f>+'A6'!AC27</f>
        <v>0</v>
      </c>
      <c r="J9" s="187">
        <f>+'A6'!AC28</f>
        <v>0</v>
      </c>
      <c r="K9" s="187">
        <f>+'A6'!AC29</f>
        <v>0</v>
      </c>
      <c r="L9" s="187">
        <f>+'A6'!AC30</f>
        <v>0</v>
      </c>
      <c r="M9" s="312">
        <f>+'A6'!AC31</f>
        <v>0</v>
      </c>
      <c r="N9" s="309">
        <f>+'A6'!AC34</f>
        <v>0</v>
      </c>
      <c r="O9" s="187">
        <f>+'A6'!AC35</f>
        <v>0</v>
      </c>
      <c r="P9" s="187">
        <f>+'A6'!AC36</f>
        <v>0</v>
      </c>
      <c r="Q9" s="187">
        <f>+'A6'!AC37</f>
        <v>0</v>
      </c>
      <c r="R9" s="187">
        <f>+'A6'!AC38</f>
        <v>0</v>
      </c>
      <c r="S9" s="304">
        <f>+'A6'!AC39</f>
        <v>0</v>
      </c>
      <c r="T9" s="184"/>
      <c r="U9" s="483"/>
      <c r="V9" s="484"/>
    </row>
    <row r="10" spans="1:22" ht="28.15" customHeight="1" x14ac:dyDescent="0.2">
      <c r="A10" s="186">
        <f>+'A7'!Anno_1</f>
        <v>0</v>
      </c>
      <c r="B10" s="309">
        <f>+'A7'!AC18</f>
        <v>0</v>
      </c>
      <c r="C10" s="187">
        <f>+'A7'!AC19</f>
        <v>0</v>
      </c>
      <c r="D10" s="187">
        <f>+'A7'!AC20</f>
        <v>0</v>
      </c>
      <c r="E10" s="187">
        <f>+'A7'!AC21</f>
        <v>0</v>
      </c>
      <c r="F10" s="187">
        <f>+'A7'!AC22</f>
        <v>0</v>
      </c>
      <c r="G10" s="304">
        <f>+'A7'!AC23</f>
        <v>0</v>
      </c>
      <c r="H10" s="188">
        <f>+'A7'!AC26</f>
        <v>0</v>
      </c>
      <c r="I10" s="187">
        <f>+'A7'!AC27</f>
        <v>0</v>
      </c>
      <c r="J10" s="187">
        <f>+'A7'!AC28</f>
        <v>0</v>
      </c>
      <c r="K10" s="187">
        <f>+'A7'!AC29</f>
        <v>0</v>
      </c>
      <c r="L10" s="187">
        <f>+'A7'!AC30</f>
        <v>0</v>
      </c>
      <c r="M10" s="312">
        <f>+'A7'!AC31</f>
        <v>0</v>
      </c>
      <c r="N10" s="309">
        <f>+'A7'!AC34</f>
        <v>0</v>
      </c>
      <c r="O10" s="187">
        <f>+'A7'!AC35</f>
        <v>0</v>
      </c>
      <c r="P10" s="187">
        <f>+'A7'!AC36</f>
        <v>0</v>
      </c>
      <c r="Q10" s="187">
        <f>+'A7'!AC37</f>
        <v>0</v>
      </c>
      <c r="R10" s="187">
        <f>+'A7'!AC38</f>
        <v>0</v>
      </c>
      <c r="S10" s="304">
        <f>+'A7'!AC39</f>
        <v>0</v>
      </c>
      <c r="T10" s="184"/>
    </row>
    <row r="11" spans="1:22" ht="28.15" customHeight="1" x14ac:dyDescent="0.2">
      <c r="A11" s="186">
        <f>+'A8'!Anno_1</f>
        <v>0</v>
      </c>
      <c r="B11" s="309">
        <f>+'A8'!AC18</f>
        <v>0</v>
      </c>
      <c r="C11" s="187">
        <f>+'A8'!AC19</f>
        <v>0</v>
      </c>
      <c r="D11" s="187">
        <f>+'A8'!AC20</f>
        <v>0</v>
      </c>
      <c r="E11" s="187">
        <f>+'A8'!AC21</f>
        <v>0</v>
      </c>
      <c r="F11" s="187">
        <f>+'A8'!AC22</f>
        <v>0</v>
      </c>
      <c r="G11" s="304">
        <f>+'A8'!AC23</f>
        <v>0</v>
      </c>
      <c r="H11" s="188">
        <f>+'A8'!AC26</f>
        <v>0</v>
      </c>
      <c r="I11" s="187">
        <f>+'A8'!AC27</f>
        <v>0</v>
      </c>
      <c r="J11" s="187">
        <f>+'A8'!AC28</f>
        <v>0</v>
      </c>
      <c r="K11" s="187">
        <f>+'A8'!AC29</f>
        <v>0</v>
      </c>
      <c r="L11" s="187">
        <f>+'A8'!AC30</f>
        <v>0</v>
      </c>
      <c r="M11" s="312">
        <f>+'A8'!AC31</f>
        <v>0</v>
      </c>
      <c r="N11" s="309">
        <f>+'A8'!AC34</f>
        <v>0</v>
      </c>
      <c r="O11" s="187">
        <f>+'A8'!AC35</f>
        <v>0</v>
      </c>
      <c r="P11" s="187">
        <f>+'A8'!AC36</f>
        <v>0</v>
      </c>
      <c r="Q11" s="187">
        <f>+'A8'!AC37</f>
        <v>0</v>
      </c>
      <c r="R11" s="187">
        <f>+'A8'!AC38</f>
        <v>0</v>
      </c>
      <c r="S11" s="304">
        <f>+'A8'!AC39</f>
        <v>0</v>
      </c>
      <c r="T11" s="184"/>
    </row>
    <row r="12" spans="1:22" ht="28.15" customHeight="1" x14ac:dyDescent="0.2">
      <c r="A12" s="186">
        <f>+'A9'!Anno_1</f>
        <v>0</v>
      </c>
      <c r="B12" s="309">
        <f>+'A9'!AC18</f>
        <v>0</v>
      </c>
      <c r="C12" s="187">
        <f>+'A9'!AC19</f>
        <v>0</v>
      </c>
      <c r="D12" s="187">
        <f>+'A9'!AC20</f>
        <v>0</v>
      </c>
      <c r="E12" s="187">
        <f>+'A9'!AC21</f>
        <v>0</v>
      </c>
      <c r="F12" s="187">
        <f>+'A9'!AC22</f>
        <v>0</v>
      </c>
      <c r="G12" s="304">
        <f>+'A9'!AC23</f>
        <v>0</v>
      </c>
      <c r="H12" s="188">
        <f>+'A9'!AC26</f>
        <v>0</v>
      </c>
      <c r="I12" s="187">
        <f>+'A9'!AC27</f>
        <v>0</v>
      </c>
      <c r="J12" s="187">
        <f>+'A9'!AC28</f>
        <v>0</v>
      </c>
      <c r="K12" s="187">
        <f>+'A9'!AC29</f>
        <v>0</v>
      </c>
      <c r="L12" s="187">
        <f>+'A9'!AC30</f>
        <v>0</v>
      </c>
      <c r="M12" s="312">
        <f>+'A9'!AC31</f>
        <v>0</v>
      </c>
      <c r="N12" s="309">
        <f>+'A9'!AC34</f>
        <v>0</v>
      </c>
      <c r="O12" s="187">
        <f>+'A9'!AC35</f>
        <v>0</v>
      </c>
      <c r="P12" s="187">
        <f>+'A9'!AC36</f>
        <v>0</v>
      </c>
      <c r="Q12" s="187">
        <f>+'A9'!AC37</f>
        <v>0</v>
      </c>
      <c r="R12" s="187">
        <f>+'A9'!AC38</f>
        <v>0</v>
      </c>
      <c r="S12" s="304">
        <f>+'A9'!AC39</f>
        <v>0</v>
      </c>
      <c r="T12" s="184"/>
    </row>
    <row r="13" spans="1:22" ht="28.15" customHeight="1" x14ac:dyDescent="0.2">
      <c r="A13" s="177">
        <f>+'A10'!Anno_1</f>
        <v>0</v>
      </c>
      <c r="B13" s="309">
        <f>+'A10'!AC18</f>
        <v>0</v>
      </c>
      <c r="C13" s="187">
        <f>+'A10'!AC19</f>
        <v>0</v>
      </c>
      <c r="D13" s="187">
        <f>+'A10'!AC20</f>
        <v>0</v>
      </c>
      <c r="E13" s="187">
        <f>+'A10'!AC21</f>
        <v>0</v>
      </c>
      <c r="F13" s="187">
        <f>+'A10'!AC22</f>
        <v>0</v>
      </c>
      <c r="G13" s="304">
        <f>+'A10'!AC23</f>
        <v>0</v>
      </c>
      <c r="H13" s="188">
        <f>+'A10'!AC26</f>
        <v>0</v>
      </c>
      <c r="I13" s="187">
        <f>+'A10'!AC27</f>
        <v>0</v>
      </c>
      <c r="J13" s="187">
        <f>+'A10'!AC28</f>
        <v>0</v>
      </c>
      <c r="K13" s="187">
        <f>+'A10'!AC29</f>
        <v>0</v>
      </c>
      <c r="L13" s="187">
        <f>+'A10'!AC30</f>
        <v>0</v>
      </c>
      <c r="M13" s="312">
        <f>+'A10'!AC31</f>
        <v>0</v>
      </c>
      <c r="N13" s="309">
        <f>+'A10'!AC34</f>
        <v>0</v>
      </c>
      <c r="O13" s="187">
        <f>+'A10'!AC35</f>
        <v>0</v>
      </c>
      <c r="P13" s="187">
        <f>+'A10'!AC36</f>
        <v>0</v>
      </c>
      <c r="Q13" s="187">
        <f>+'A10'!AC37</f>
        <v>0</v>
      </c>
      <c r="R13" s="187">
        <f>+'A10'!AC38</f>
        <v>0</v>
      </c>
      <c r="S13" s="304">
        <f>+'A10'!AC39</f>
        <v>0</v>
      </c>
      <c r="T13" s="184"/>
    </row>
    <row r="14" spans="1:22" ht="28.15" customHeight="1" x14ac:dyDescent="0.2">
      <c r="A14" s="186">
        <f>+'A11'!Anno_1</f>
        <v>0</v>
      </c>
      <c r="B14" s="309">
        <f>+'A11'!AC18</f>
        <v>0</v>
      </c>
      <c r="C14" s="187">
        <f>+'A11'!AC19</f>
        <v>0</v>
      </c>
      <c r="D14" s="187">
        <f>+'A11'!AC20</f>
        <v>0</v>
      </c>
      <c r="E14" s="187">
        <f>+'A11'!AC21</f>
        <v>0</v>
      </c>
      <c r="F14" s="187">
        <f>+'A11'!AC22</f>
        <v>0</v>
      </c>
      <c r="G14" s="304">
        <f>+'A11'!AC23</f>
        <v>0</v>
      </c>
      <c r="H14" s="188">
        <f>+'A11'!AC26</f>
        <v>0</v>
      </c>
      <c r="I14" s="187">
        <f>+'A11'!AC27</f>
        <v>0</v>
      </c>
      <c r="J14" s="187">
        <f>+'A11'!AC28</f>
        <v>0</v>
      </c>
      <c r="K14" s="187">
        <f>+'A11'!AC29</f>
        <v>0</v>
      </c>
      <c r="L14" s="187">
        <f>+'A11'!AC30</f>
        <v>0</v>
      </c>
      <c r="M14" s="312">
        <f>+'A11'!AC31</f>
        <v>0</v>
      </c>
      <c r="N14" s="309">
        <f>+'A11'!AC34</f>
        <v>0</v>
      </c>
      <c r="O14" s="187">
        <f>+'A11'!AC35</f>
        <v>0</v>
      </c>
      <c r="P14" s="187">
        <f>+'A11'!AC36</f>
        <v>0</v>
      </c>
      <c r="Q14" s="187">
        <f>+'A11'!AC37</f>
        <v>0</v>
      </c>
      <c r="R14" s="187">
        <f>+'A11'!AC38</f>
        <v>0</v>
      </c>
      <c r="S14" s="304">
        <f>+'A11'!AC39</f>
        <v>0</v>
      </c>
      <c r="T14" s="184"/>
    </row>
    <row r="15" spans="1:22" ht="28.15" customHeight="1" x14ac:dyDescent="0.2">
      <c r="A15" s="186">
        <f>+'A12'!Anno_1</f>
        <v>0</v>
      </c>
      <c r="B15" s="309">
        <f>+'A12'!AC18</f>
        <v>0</v>
      </c>
      <c r="C15" s="187">
        <f>+'A12'!AC$19</f>
        <v>0</v>
      </c>
      <c r="D15" s="187">
        <f>+'A12'!AC$20</f>
        <v>0</v>
      </c>
      <c r="E15" s="187">
        <f>+'A12'!AC$21</f>
        <v>0</v>
      </c>
      <c r="F15" s="187">
        <f>+'A12'!AC$22</f>
        <v>0</v>
      </c>
      <c r="G15" s="304">
        <f>+'A12'!AC$23</f>
        <v>0</v>
      </c>
      <c r="H15" s="188">
        <f>+'A12'!AC$26</f>
        <v>0</v>
      </c>
      <c r="I15" s="187">
        <f>+'A12'!AC$27</f>
        <v>0</v>
      </c>
      <c r="J15" s="187">
        <f>+'A12'!AC$28</f>
        <v>0</v>
      </c>
      <c r="K15" s="187">
        <f>+'A12'!AC$29</f>
        <v>0</v>
      </c>
      <c r="L15" s="187">
        <f>+'A12'!AC$30</f>
        <v>0</v>
      </c>
      <c r="M15" s="312">
        <f>+'A12'!AC$31</f>
        <v>0</v>
      </c>
      <c r="N15" s="309">
        <f>+'A12'!AC$34</f>
        <v>0</v>
      </c>
      <c r="O15" s="187">
        <f>+'A12'!AC$35</f>
        <v>0</v>
      </c>
      <c r="P15" s="187">
        <f>+'A12'!AC$36</f>
        <v>0</v>
      </c>
      <c r="Q15" s="187">
        <f>+'A12'!AC$37</f>
        <v>0</v>
      </c>
      <c r="R15" s="187">
        <f>+'A12'!AC$38</f>
        <v>0</v>
      </c>
      <c r="S15" s="304">
        <f>+'A12'!AC$39</f>
        <v>0</v>
      </c>
      <c r="T15" s="184"/>
    </row>
    <row r="16" spans="1:22" ht="28.15" customHeight="1" x14ac:dyDescent="0.2">
      <c r="A16" s="186">
        <f>+'A13'!Anno_1</f>
        <v>0</v>
      </c>
      <c r="B16" s="309">
        <f>+'A13'!AC$18</f>
        <v>0</v>
      </c>
      <c r="C16" s="187">
        <f>+'A13'!AC$19</f>
        <v>0</v>
      </c>
      <c r="D16" s="187">
        <f>+'A13'!AC$20</f>
        <v>0</v>
      </c>
      <c r="E16" s="187">
        <f>+'A13'!AC$21</f>
        <v>0</v>
      </c>
      <c r="F16" s="187">
        <f>+'A13'!AC$22</f>
        <v>0</v>
      </c>
      <c r="G16" s="304">
        <f>+'A13'!AC$23</f>
        <v>0</v>
      </c>
      <c r="H16" s="188">
        <f>+'A13'!AC$26</f>
        <v>0</v>
      </c>
      <c r="I16" s="187">
        <f>+'A13'!AC$27</f>
        <v>0</v>
      </c>
      <c r="J16" s="187">
        <f>+'A13'!AC$28</f>
        <v>0</v>
      </c>
      <c r="K16" s="187">
        <f>+'A13'!AC$29</f>
        <v>0</v>
      </c>
      <c r="L16" s="187">
        <f>+'A13'!AC$30</f>
        <v>0</v>
      </c>
      <c r="M16" s="312">
        <f>+'A13'!AC$31</f>
        <v>0</v>
      </c>
      <c r="N16" s="309">
        <f>+'A13'!AC$34</f>
        <v>0</v>
      </c>
      <c r="O16" s="187">
        <f>+'A13'!AC$35</f>
        <v>0</v>
      </c>
      <c r="P16" s="187">
        <f>+'A13'!AC$36</f>
        <v>0</v>
      </c>
      <c r="Q16" s="187">
        <f>+'A13'!AC$37</f>
        <v>0</v>
      </c>
      <c r="R16" s="187">
        <f>+'A13'!AC$38</f>
        <v>0</v>
      </c>
      <c r="S16" s="304">
        <f>+'A13'!AC$39</f>
        <v>0</v>
      </c>
      <c r="T16" s="184"/>
    </row>
    <row r="17" spans="1:20" ht="28.15" customHeight="1" x14ac:dyDescent="0.2">
      <c r="A17" s="186">
        <f>+'A14'!Anno_1</f>
        <v>0</v>
      </c>
      <c r="B17" s="309">
        <f>+'A14'!AC$18</f>
        <v>0</v>
      </c>
      <c r="C17" s="187">
        <f>+'A14'!AC$19</f>
        <v>0</v>
      </c>
      <c r="D17" s="187">
        <f>+'A14'!AC$20</f>
        <v>0</v>
      </c>
      <c r="E17" s="187">
        <f>+'A14'!AC$21</f>
        <v>0</v>
      </c>
      <c r="F17" s="187">
        <f>+'A14'!AC$22</f>
        <v>0</v>
      </c>
      <c r="G17" s="304">
        <f>+'A14'!AC$23</f>
        <v>0</v>
      </c>
      <c r="H17" s="188">
        <f>+'A14'!AC$26</f>
        <v>0</v>
      </c>
      <c r="I17" s="187">
        <f>+'A14'!AC$27</f>
        <v>0</v>
      </c>
      <c r="J17" s="187">
        <f>+'A14'!AC$28</f>
        <v>0</v>
      </c>
      <c r="K17" s="187">
        <f>+'A14'!AC$29</f>
        <v>0</v>
      </c>
      <c r="L17" s="187">
        <f>+'A14'!AC$30</f>
        <v>0</v>
      </c>
      <c r="M17" s="312">
        <f>+'A14'!AC$31</f>
        <v>0</v>
      </c>
      <c r="N17" s="309">
        <f>+'A14'!AC$34</f>
        <v>0</v>
      </c>
      <c r="O17" s="187">
        <f>+'A14'!AC$35</f>
        <v>0</v>
      </c>
      <c r="P17" s="187">
        <f>+'A14'!AC$36</f>
        <v>0</v>
      </c>
      <c r="Q17" s="187">
        <f>+'A14'!AC$37</f>
        <v>0</v>
      </c>
      <c r="R17" s="187">
        <f>+'A14'!AC$38</f>
        <v>0</v>
      </c>
      <c r="S17" s="304">
        <f>+'A14'!AC$39</f>
        <v>0</v>
      </c>
      <c r="T17" s="184"/>
    </row>
    <row r="18" spans="1:20" ht="28.15" customHeight="1" x14ac:dyDescent="0.2">
      <c r="A18" s="186">
        <f>+'A15'!Anno_1</f>
        <v>0</v>
      </c>
      <c r="B18" s="309">
        <f>+'A15'!AC$18</f>
        <v>0</v>
      </c>
      <c r="C18" s="187">
        <f>+'A15'!AC$19</f>
        <v>0</v>
      </c>
      <c r="D18" s="187">
        <f>+'A15'!AC$20</f>
        <v>0</v>
      </c>
      <c r="E18" s="187">
        <f>+'A15'!AC$21</f>
        <v>0</v>
      </c>
      <c r="F18" s="187">
        <f>+'A15'!AC$22</f>
        <v>0</v>
      </c>
      <c r="G18" s="304">
        <f>+'A15'!AC$23</f>
        <v>0</v>
      </c>
      <c r="H18" s="188">
        <f>+'A15'!AC$26</f>
        <v>0</v>
      </c>
      <c r="I18" s="187">
        <f>+'A15'!AC$27</f>
        <v>0</v>
      </c>
      <c r="J18" s="187">
        <f>+'A15'!AC$28</f>
        <v>0</v>
      </c>
      <c r="K18" s="187">
        <f>+'A15'!AC$29</f>
        <v>0</v>
      </c>
      <c r="L18" s="187">
        <f>+'A15'!AC$30</f>
        <v>0</v>
      </c>
      <c r="M18" s="312">
        <f>+'A15'!AC$31</f>
        <v>0</v>
      </c>
      <c r="N18" s="309">
        <f>+'A15'!AC$34</f>
        <v>0</v>
      </c>
      <c r="O18" s="187">
        <f>+'A15'!AC$35</f>
        <v>0</v>
      </c>
      <c r="P18" s="187">
        <f>+'A15'!AC$36</f>
        <v>0</v>
      </c>
      <c r="Q18" s="187">
        <f>+'A15'!AC$37</f>
        <v>0</v>
      </c>
      <c r="R18" s="187">
        <f>+'A15'!AC$38</f>
        <v>0</v>
      </c>
      <c r="S18" s="304">
        <f>+'A15'!AC$39</f>
        <v>0</v>
      </c>
      <c r="T18" s="184"/>
    </row>
    <row r="19" spans="1:20" ht="28.15" customHeight="1" x14ac:dyDescent="0.2">
      <c r="A19" s="186">
        <f>+'A16'!Anno_1</f>
        <v>0</v>
      </c>
      <c r="B19" s="309">
        <f>+'A16'!AC$18</f>
        <v>0</v>
      </c>
      <c r="C19" s="187">
        <f>+'A16'!AC$19</f>
        <v>0</v>
      </c>
      <c r="D19" s="187">
        <f>+'A16'!AC$20</f>
        <v>0</v>
      </c>
      <c r="E19" s="187">
        <f>+'A16'!AC$21</f>
        <v>0</v>
      </c>
      <c r="F19" s="187">
        <f>+'A16'!AC$22</f>
        <v>0</v>
      </c>
      <c r="G19" s="304">
        <f>+'A16'!AC$23</f>
        <v>0</v>
      </c>
      <c r="H19" s="188">
        <f>+'A16'!AC$26</f>
        <v>0</v>
      </c>
      <c r="I19" s="187">
        <f>+'A16'!AC$27</f>
        <v>0</v>
      </c>
      <c r="J19" s="187">
        <f>+'A16'!AC$28</f>
        <v>0</v>
      </c>
      <c r="K19" s="187">
        <f>+'A16'!AC$29</f>
        <v>0</v>
      </c>
      <c r="L19" s="187">
        <f>+'A16'!AC$30</f>
        <v>0</v>
      </c>
      <c r="M19" s="312">
        <f>+'A16'!AC$31</f>
        <v>0</v>
      </c>
      <c r="N19" s="309">
        <f>+'A16'!AC$34</f>
        <v>0</v>
      </c>
      <c r="O19" s="187">
        <f>+'A16'!AC$35</f>
        <v>0</v>
      </c>
      <c r="P19" s="187">
        <f>+'A16'!AC$36</f>
        <v>0</v>
      </c>
      <c r="Q19" s="187">
        <f>+'A16'!AC$37</f>
        <v>0</v>
      </c>
      <c r="R19" s="187">
        <f>+'A16'!AC$38</f>
        <v>0</v>
      </c>
      <c r="S19" s="304">
        <f>+'A16'!AC$39</f>
        <v>0</v>
      </c>
      <c r="T19" s="184"/>
    </row>
    <row r="20" spans="1:20" ht="28.15" customHeight="1" x14ac:dyDescent="0.2">
      <c r="A20" s="186">
        <f>+'A17'!Anno_1</f>
        <v>0</v>
      </c>
      <c r="B20" s="309">
        <f>+'A1'!AC$18</f>
        <v>0</v>
      </c>
      <c r="C20" s="187">
        <f>+'A17'!AC$19</f>
        <v>0</v>
      </c>
      <c r="D20" s="187">
        <f>+'A17'!AC$20</f>
        <v>0</v>
      </c>
      <c r="E20" s="187">
        <f>+'A17'!AC$21</f>
        <v>0</v>
      </c>
      <c r="F20" s="187">
        <f>+'A17'!AC$22</f>
        <v>0</v>
      </c>
      <c r="G20" s="304">
        <f>+'A17'!AC$23</f>
        <v>0</v>
      </c>
      <c r="H20" s="188">
        <f>+'A17'!AC$26</f>
        <v>0</v>
      </c>
      <c r="I20" s="187">
        <f>+'A17'!AC$27</f>
        <v>0</v>
      </c>
      <c r="J20" s="187">
        <f>+'A17'!AC$28</f>
        <v>0</v>
      </c>
      <c r="K20" s="187">
        <f>+'A17'!AC$29</f>
        <v>0</v>
      </c>
      <c r="L20" s="187">
        <f>+'A17'!AC$30</f>
        <v>0</v>
      </c>
      <c r="M20" s="312">
        <f>+'A17'!AC$31</f>
        <v>0</v>
      </c>
      <c r="N20" s="309">
        <f>+'A17'!AC$34</f>
        <v>0</v>
      </c>
      <c r="O20" s="187">
        <f>+'A17'!AC$35</f>
        <v>0</v>
      </c>
      <c r="P20" s="187">
        <f>+'A17'!AC$36</f>
        <v>0</v>
      </c>
      <c r="Q20" s="187">
        <f>+'A17'!AC$37</f>
        <v>0</v>
      </c>
      <c r="R20" s="187">
        <f>+'A17'!AC$38</f>
        <v>0</v>
      </c>
      <c r="S20" s="304">
        <f>+'A17'!AC$39</f>
        <v>0</v>
      </c>
      <c r="T20" s="184"/>
    </row>
    <row r="21" spans="1:20" ht="28.15" customHeight="1" x14ac:dyDescent="0.2">
      <c r="A21" s="186">
        <f>+'A18'!Anno_1</f>
        <v>0</v>
      </c>
      <c r="B21" s="309">
        <f>+'A18'!AC$18</f>
        <v>0</v>
      </c>
      <c r="C21" s="187">
        <f>+'A18'!AC$19</f>
        <v>0</v>
      </c>
      <c r="D21" s="187">
        <f>+'A18'!AC$20</f>
        <v>0</v>
      </c>
      <c r="E21" s="187">
        <f>+'A18'!AC$21</f>
        <v>0</v>
      </c>
      <c r="F21" s="187">
        <f>+'A18'!AC$22</f>
        <v>0</v>
      </c>
      <c r="G21" s="304">
        <f>+'A18'!AC$23</f>
        <v>0</v>
      </c>
      <c r="H21" s="188">
        <f>+'A18'!AC$26</f>
        <v>0</v>
      </c>
      <c r="I21" s="187">
        <f>+'A18'!AC$27</f>
        <v>0</v>
      </c>
      <c r="J21" s="187">
        <f>+'A18'!AC$28</f>
        <v>0</v>
      </c>
      <c r="K21" s="187">
        <f>+'A18'!AC$29</f>
        <v>0</v>
      </c>
      <c r="L21" s="187">
        <f>+'A18'!AC$30</f>
        <v>0</v>
      </c>
      <c r="M21" s="312">
        <f>+'A18'!AC$31</f>
        <v>0</v>
      </c>
      <c r="N21" s="309">
        <f>+'A18'!AC$34</f>
        <v>0</v>
      </c>
      <c r="O21" s="187">
        <f>+'A18'!AC$35</f>
        <v>0</v>
      </c>
      <c r="P21" s="187">
        <f>+'A18'!AC$36</f>
        <v>0</v>
      </c>
      <c r="Q21" s="187">
        <f>+'A18'!AC$37</f>
        <v>0</v>
      </c>
      <c r="R21" s="187">
        <f>+'A18'!AC$38</f>
        <v>0</v>
      </c>
      <c r="S21" s="304">
        <f>+'A18'!AC$39</f>
        <v>0</v>
      </c>
      <c r="T21" s="184"/>
    </row>
    <row r="22" spans="1:20" ht="28.15" customHeight="1" x14ac:dyDescent="0.2">
      <c r="A22" s="186">
        <f>+'A19'!Anno_1</f>
        <v>0</v>
      </c>
      <c r="B22" s="309">
        <f>+'A19'!AC$18</f>
        <v>0</v>
      </c>
      <c r="C22" s="187">
        <f>+'A19'!AC$19</f>
        <v>0</v>
      </c>
      <c r="D22" s="187">
        <f>+'A19'!AC$20</f>
        <v>0</v>
      </c>
      <c r="E22" s="187">
        <f>+'A19'!AC$21</f>
        <v>0</v>
      </c>
      <c r="F22" s="187">
        <f>+'A19'!AC$22</f>
        <v>0</v>
      </c>
      <c r="G22" s="304">
        <f>+'A19'!AC$23</f>
        <v>0</v>
      </c>
      <c r="H22" s="188">
        <f>+'A19'!AC$26</f>
        <v>0</v>
      </c>
      <c r="I22" s="187">
        <f>+'A19'!AC$27</f>
        <v>0</v>
      </c>
      <c r="J22" s="187">
        <f>+'A19'!AC$28</f>
        <v>0</v>
      </c>
      <c r="K22" s="187">
        <f>+'A19'!AC$29</f>
        <v>0</v>
      </c>
      <c r="L22" s="187">
        <f>+'A19'!AC$30</f>
        <v>0</v>
      </c>
      <c r="M22" s="312">
        <f>+'A19'!AC$31</f>
        <v>0</v>
      </c>
      <c r="N22" s="309">
        <f>+'A19'!AC$34</f>
        <v>0</v>
      </c>
      <c r="O22" s="187">
        <f>+'A19'!AC$35</f>
        <v>0</v>
      </c>
      <c r="P22" s="187">
        <f>+'A19'!AC$36</f>
        <v>0</v>
      </c>
      <c r="Q22" s="187">
        <f>+'A19'!AC$37</f>
        <v>0</v>
      </c>
      <c r="R22" s="187">
        <f>+'A19'!AC$38</f>
        <v>0</v>
      </c>
      <c r="S22" s="304">
        <f>+'A19'!AC$39</f>
        <v>0</v>
      </c>
      <c r="T22" s="184"/>
    </row>
    <row r="23" spans="1:20" ht="28.15" customHeight="1" thickBot="1" x14ac:dyDescent="0.25">
      <c r="A23" s="289">
        <f>+'A20'!Anno_1</f>
        <v>0</v>
      </c>
      <c r="B23" s="310">
        <f>+'A20'!AC18</f>
        <v>0</v>
      </c>
      <c r="C23" s="176">
        <f>+'A20'!AC$19</f>
        <v>0</v>
      </c>
      <c r="D23" s="176">
        <f>+'A20'!AC$20</f>
        <v>0</v>
      </c>
      <c r="E23" s="176">
        <f>+'A20'!AC$21</f>
        <v>0</v>
      </c>
      <c r="F23" s="176">
        <f>+'A20'!AC$22</f>
        <v>0</v>
      </c>
      <c r="G23" s="305">
        <f>+'A20'!AC$23</f>
        <v>0</v>
      </c>
      <c r="H23" s="307">
        <f>+'A20'!AC$26</f>
        <v>0</v>
      </c>
      <c r="I23" s="176">
        <f>+'A20'!AC$27</f>
        <v>0</v>
      </c>
      <c r="J23" s="176">
        <f>+'A20'!AC$28</f>
        <v>0</v>
      </c>
      <c r="K23" s="176">
        <f>+'A20'!AC$29</f>
        <v>0</v>
      </c>
      <c r="L23" s="176">
        <f>+'A20'!AC$30</f>
        <v>0</v>
      </c>
      <c r="M23" s="313">
        <f>+'A20'!AC$31</f>
        <v>0</v>
      </c>
      <c r="N23" s="310">
        <f>+'A20'!AC$34</f>
        <v>0</v>
      </c>
      <c r="O23" s="176">
        <f>+'A20'!AC$35</f>
        <v>0</v>
      </c>
      <c r="P23" s="176">
        <f>+'A20'!AC$36</f>
        <v>0</v>
      </c>
      <c r="Q23" s="176">
        <f>+'A20'!AC$37</f>
        <v>0</v>
      </c>
      <c r="R23" s="176">
        <f>+'A20'!AC$38</f>
        <v>0</v>
      </c>
      <c r="S23" s="305">
        <f>+'A20'!AC$39</f>
        <v>0</v>
      </c>
      <c r="T23" s="184"/>
    </row>
    <row r="24" spans="1:20" ht="31.5" customHeight="1" thickTop="1" thickBot="1" x14ac:dyDescent="0.25">
      <c r="A24" s="300" t="s">
        <v>128</v>
      </c>
      <c r="B24" s="296">
        <f>SUM(B4:B23)</f>
        <v>0</v>
      </c>
      <c r="C24" s="296">
        <f t="shared" ref="C24:S24" si="0">SUM(C4:C23)</f>
        <v>0</v>
      </c>
      <c r="D24" s="296">
        <f t="shared" si="0"/>
        <v>0</v>
      </c>
      <c r="E24" s="296">
        <f t="shared" si="0"/>
        <v>0</v>
      </c>
      <c r="F24" s="297">
        <f t="shared" si="0"/>
        <v>0</v>
      </c>
      <c r="G24" s="298">
        <f t="shared" si="0"/>
        <v>0</v>
      </c>
      <c r="H24" s="296">
        <f t="shared" si="0"/>
        <v>0</v>
      </c>
      <c r="I24" s="296">
        <f t="shared" si="0"/>
        <v>0</v>
      </c>
      <c r="J24" s="296">
        <f t="shared" si="0"/>
        <v>0</v>
      </c>
      <c r="K24" s="296">
        <f t="shared" si="0"/>
        <v>0</v>
      </c>
      <c r="L24" s="297">
        <f t="shared" si="0"/>
        <v>0</v>
      </c>
      <c r="M24" s="298">
        <f t="shared" si="0"/>
        <v>0</v>
      </c>
      <c r="N24" s="299">
        <f t="shared" si="0"/>
        <v>0</v>
      </c>
      <c r="O24" s="296">
        <f t="shared" si="0"/>
        <v>0</v>
      </c>
      <c r="P24" s="296">
        <f t="shared" si="0"/>
        <v>0</v>
      </c>
      <c r="Q24" s="296">
        <f t="shared" si="0"/>
        <v>0</v>
      </c>
      <c r="R24" s="297">
        <f t="shared" si="0"/>
        <v>0</v>
      </c>
      <c r="S24" s="298">
        <f t="shared" si="0"/>
        <v>0</v>
      </c>
      <c r="T24" s="184"/>
    </row>
    <row r="25" spans="1:20" ht="25.9" customHeight="1" thickTop="1" thickBot="1" x14ac:dyDescent="0.25">
      <c r="A25" s="162"/>
      <c r="B25" s="468" t="s">
        <v>129</v>
      </c>
      <c r="C25" s="468"/>
      <c r="D25" s="468"/>
      <c r="E25" s="468"/>
      <c r="F25" s="469"/>
      <c r="G25" s="163">
        <f>+'SCHEDE '!M19</f>
        <v>0</v>
      </c>
      <c r="H25" s="468" t="s">
        <v>129</v>
      </c>
      <c r="I25" s="468"/>
      <c r="J25" s="468"/>
      <c r="K25" s="468"/>
      <c r="L25" s="469"/>
      <c r="M25" s="163">
        <f>+'SCHEDE '!C22</f>
        <v>0</v>
      </c>
      <c r="N25" s="468" t="s">
        <v>129</v>
      </c>
      <c r="O25" s="468"/>
      <c r="P25" s="468"/>
      <c r="Q25" s="468"/>
      <c r="R25" s="469"/>
      <c r="S25" s="164">
        <f>+'SCHEDE '!W20</f>
        <v>0</v>
      </c>
    </row>
    <row r="26" spans="1:20" ht="33.4" customHeight="1" thickBot="1" x14ac:dyDescent="0.25">
      <c r="A26" s="157"/>
      <c r="B26" s="165"/>
      <c r="C26" s="485" t="s">
        <v>130</v>
      </c>
      <c r="D26" s="485"/>
      <c r="E26" s="485"/>
      <c r="F26" s="485"/>
      <c r="G26" s="164">
        <f>+G24+G25</f>
        <v>0</v>
      </c>
      <c r="H26" s="166"/>
      <c r="I26" s="485" t="s">
        <v>130</v>
      </c>
      <c r="J26" s="485"/>
      <c r="K26" s="485"/>
      <c r="L26" s="485"/>
      <c r="M26" s="164">
        <f>+M24+M25</f>
        <v>0</v>
      </c>
      <c r="N26" s="166"/>
      <c r="O26" s="485" t="s">
        <v>130</v>
      </c>
      <c r="P26" s="485"/>
      <c r="Q26" s="485"/>
      <c r="R26" s="485"/>
      <c r="S26" s="164">
        <f>+S24+S25</f>
        <v>0</v>
      </c>
    </row>
    <row r="27" spans="1:20" ht="18.75" x14ac:dyDescent="0.2">
      <c r="G27" s="167"/>
    </row>
  </sheetData>
  <sheetProtection algorithmName="SHA-512" hashValue="fLedv5QN6PK93OiRWfJEmOsVCqh+vblY3RUe9nN9Bv8EVQL+4TEWqwexSzxiToBZ/0/oejB/0uhdyjEkUEUneA==" saltValue="Z9rWAPibeyrrrKwaJdsAag==" spinCount="100000" sheet="1" objects="1" scenarios="1"/>
  <mergeCells count="14">
    <mergeCell ref="U6:V9"/>
    <mergeCell ref="C26:F26"/>
    <mergeCell ref="I26:L26"/>
    <mergeCell ref="O26:R26"/>
    <mergeCell ref="A2:A3"/>
    <mergeCell ref="J1:S1"/>
    <mergeCell ref="F1:I1"/>
    <mergeCell ref="B25:F25"/>
    <mergeCell ref="H25:L25"/>
    <mergeCell ref="N25:R25"/>
    <mergeCell ref="B2:G2"/>
    <mergeCell ref="H2:M2"/>
    <mergeCell ref="N2:S2"/>
    <mergeCell ref="B1:E1"/>
  </mergeCells>
  <pageMargins left="0.51181102362204722" right="0.31496062992125984" top="0.15748031496062992" bottom="0.15748031496062992" header="0" footer="0.11811023622047245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F986-CC8E-4855-B56B-C5EFC2277CA0}">
  <sheetPr codeName="Foglio4">
    <pageSetUpPr fitToPage="1"/>
  </sheetPr>
  <dimension ref="A1:AZ45"/>
  <sheetViews>
    <sheetView showGridLines="0" zoomScale="75" zoomScaleNormal="75" workbookViewId="0">
      <selection activeCell="C1" sqref="C1:C2"/>
    </sheetView>
  </sheetViews>
  <sheetFormatPr defaultColWidth="9.1640625" defaultRowHeight="12.75" x14ac:dyDescent="0.2"/>
  <cols>
    <col min="1" max="1" width="7" style="137" customWidth="1"/>
    <col min="2" max="2" width="3.83203125" style="137" customWidth="1"/>
    <col min="3" max="3" width="28.6640625" style="137" customWidth="1"/>
    <col min="4" max="5" width="18.83203125" style="137" customWidth="1"/>
    <col min="6" max="6" width="15.6640625" style="137" customWidth="1"/>
    <col min="7" max="7" width="12.6640625" style="137" customWidth="1"/>
    <col min="8" max="8" width="5.6640625" style="137" customWidth="1"/>
    <col min="9" max="12" width="1.83203125" style="137" customWidth="1"/>
    <col min="13" max="13" width="9.6640625" style="137" customWidth="1"/>
    <col min="14" max="16" width="6.1640625" style="137" customWidth="1"/>
    <col min="17" max="24" width="9.1640625" style="137" hidden="1" customWidth="1"/>
    <col min="25" max="25" width="5" style="137" hidden="1" customWidth="1"/>
    <col min="26" max="26" width="3.1640625" style="137" hidden="1" customWidth="1"/>
    <col min="27" max="27" width="0.1640625" style="137" customWidth="1"/>
    <col min="28" max="28" width="2" style="137" customWidth="1"/>
    <col min="29" max="29" width="12.6640625" style="137" customWidth="1"/>
    <col min="30" max="30" width="2.6640625" style="137" customWidth="1"/>
    <col min="31" max="31" width="20.33203125" style="137" customWidth="1"/>
    <col min="32" max="32" width="1.6640625" style="137" customWidth="1"/>
    <col min="33" max="33" width="6.6640625" style="137" customWidth="1"/>
    <col min="34" max="34" width="2.6640625" style="137" customWidth="1"/>
    <col min="35" max="38" width="9.1640625" style="137"/>
    <col min="39" max="39" width="2.6640625" style="137" customWidth="1"/>
    <col min="40" max="16384" width="9.1640625" style="137"/>
  </cols>
  <sheetData>
    <row r="1" spans="1:52" customFormat="1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1:52" customFormat="1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+'A12'!AF2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customFormat="1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</row>
    <row r="4" spans="1:52" customFormat="1" ht="30" customHeight="1" thickTop="1" x14ac:dyDescent="0.2">
      <c r="A4" s="619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569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1:52" customFormat="1" ht="30" customHeight="1" thickBot="1" x14ac:dyDescent="0.25">
      <c r="A5" s="620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570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</row>
    <row r="6" spans="1:52" customFormat="1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      IF(     AND(G6&lt;&gt;"AA",G6&lt;&gt;"AT",G6&lt;&gt;"CS",G6&lt;&gt;"ALTRO"),    "ERRORE",   IF(AND(H6&lt;&gt;"NON",H6&lt;&gt;"SS",H6&lt;&gt;"ENTE"),"ERRORE",ROUND(E6-D6+1,0)))))</f>
        <v>0</v>
      </c>
      <c r="N6" s="103">
        <f t="shared" ref="N6:N9" si="0">FLOOR(R6,1)</f>
        <v>0</v>
      </c>
      <c r="O6" s="100">
        <f>FLOOR(V6,1)</f>
        <v>0</v>
      </c>
      <c r="P6" s="105">
        <f t="shared" ref="P6" si="1">U6-X6</f>
        <v>0</v>
      </c>
      <c r="Q6" s="95">
        <f t="shared" ref="Q6" si="2">T6+X6+Y6</f>
        <v>0</v>
      </c>
      <c r="R6" s="96">
        <f t="shared" ref="R6" si="3">M6/365</f>
        <v>0</v>
      </c>
      <c r="S6" s="96">
        <f t="shared" ref="S6" si="4">FLOOR(R6,1)</f>
        <v>0</v>
      </c>
      <c r="T6" s="96">
        <f t="shared" ref="T6" si="5">S6*365</f>
        <v>0</v>
      </c>
      <c r="U6" s="96">
        <f t="shared" ref="U6" si="6">M6-T6</f>
        <v>0</v>
      </c>
      <c r="V6" s="96">
        <f t="shared" ref="V6" si="7">U6/30</f>
        <v>0</v>
      </c>
      <c r="W6" s="96">
        <f t="shared" ref="W6" si="8">FLOOR(V6,1)</f>
        <v>0</v>
      </c>
      <c r="X6" s="96">
        <f t="shared" ref="X6" si="9">W6*30</f>
        <v>0</v>
      </c>
      <c r="Y6" s="6">
        <f t="shared" ref="Y6" si="10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</row>
    <row r="7" spans="1:52" customFormat="1" ht="25.15" customHeight="1" thickBot="1" x14ac:dyDescent="0.4">
      <c r="A7" s="572"/>
      <c r="B7" s="94">
        <v>2</v>
      </c>
      <c r="C7" s="159"/>
      <c r="D7" s="206"/>
      <c r="E7" s="207"/>
      <c r="F7" s="158" t="str">
        <f t="shared" ref="F7:F15" si="11">IF(OR(D7=0,E7=0,+Anno_1=0),"",IF(OR(E7&gt;data_2,D7&lt;data_1),"DATA ERRATA","ok"))</f>
        <v/>
      </c>
      <c r="G7" s="204"/>
      <c r="H7" s="551"/>
      <c r="I7" s="552"/>
      <c r="J7" s="552"/>
      <c r="K7" s="552"/>
      <c r="L7" s="553"/>
      <c r="M7" s="288">
        <f t="shared" ref="M7:M15" si="12">IF(G7=0,0,      IF(H7=0,0,      IF(     AND(G7&lt;&gt;"AA",G7&lt;&gt;"AT",G7&lt;&gt;"CS",G7&lt;&gt;"ALTRO"),    "ERRORE",   IF(AND(H7&lt;&gt;"NON",H7&lt;&gt;"SS",H7&lt;&gt;"ENTE"),"ERRORE",ROUND(E7-D7+1,0)))))</f>
        <v>0</v>
      </c>
      <c r="N7" s="103">
        <f t="shared" si="0"/>
        <v>0</v>
      </c>
      <c r="O7" s="104">
        <f t="shared" ref="O7:O9" si="13">FLOOR(V7,1)</f>
        <v>0</v>
      </c>
      <c r="P7" s="105">
        <f t="shared" ref="P7:P9" si="14">U7-X7</f>
        <v>0</v>
      </c>
      <c r="Q7" s="95">
        <f t="shared" ref="Q7:Q9" si="15">T7+X7+Y7</f>
        <v>0</v>
      </c>
      <c r="R7" s="96">
        <f t="shared" ref="R7:R9" si="16">M7/365</f>
        <v>0</v>
      </c>
      <c r="S7" s="96">
        <f t="shared" ref="S7:S15" si="17">FLOOR(R7,1)</f>
        <v>0</v>
      </c>
      <c r="T7" s="96">
        <f t="shared" ref="T7:T15" si="18">S7*365</f>
        <v>0</v>
      </c>
      <c r="U7" s="96">
        <f t="shared" ref="U7:U9" si="19">M7-T7</f>
        <v>0</v>
      </c>
      <c r="V7" s="96">
        <f t="shared" ref="V7:V15" si="20">U7/30</f>
        <v>0</v>
      </c>
      <c r="W7" s="96">
        <f t="shared" ref="W7:W15" si="21">FLOOR(V7,1)</f>
        <v>0</v>
      </c>
      <c r="X7" s="96">
        <f t="shared" ref="X7:X15" si="22">W7*30</f>
        <v>0</v>
      </c>
      <c r="Y7" s="6">
        <f t="shared" ref="Y7:Y9" si="23">U7-X7</f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</row>
    <row r="8" spans="1:52" customFormat="1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11"/>
        <v/>
      </c>
      <c r="G8" s="204"/>
      <c r="H8" s="551"/>
      <c r="I8" s="552"/>
      <c r="J8" s="552"/>
      <c r="K8" s="552"/>
      <c r="L8" s="553"/>
      <c r="M8" s="288">
        <f t="shared" si="12"/>
        <v>0</v>
      </c>
      <c r="N8" s="103">
        <f t="shared" si="0"/>
        <v>0</v>
      </c>
      <c r="O8" s="104">
        <f t="shared" si="13"/>
        <v>0</v>
      </c>
      <c r="P8" s="105">
        <f t="shared" si="14"/>
        <v>0</v>
      </c>
      <c r="Q8" s="95">
        <f t="shared" si="15"/>
        <v>0</v>
      </c>
      <c r="R8" s="96">
        <f t="shared" si="16"/>
        <v>0</v>
      </c>
      <c r="S8" s="96">
        <f t="shared" si="17"/>
        <v>0</v>
      </c>
      <c r="T8" s="96">
        <f t="shared" si="18"/>
        <v>0</v>
      </c>
      <c r="U8" s="96">
        <f t="shared" si="19"/>
        <v>0</v>
      </c>
      <c r="V8" s="96">
        <f t="shared" si="20"/>
        <v>0</v>
      </c>
      <c r="W8" s="96">
        <f t="shared" si="21"/>
        <v>0</v>
      </c>
      <c r="X8" s="96">
        <f t="shared" si="22"/>
        <v>0</v>
      </c>
      <c r="Y8" s="6">
        <f t="shared" si="23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</row>
    <row r="9" spans="1:52" customFormat="1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11"/>
        <v/>
      </c>
      <c r="G9" s="204"/>
      <c r="H9" s="551"/>
      <c r="I9" s="552"/>
      <c r="J9" s="552"/>
      <c r="K9" s="552"/>
      <c r="L9" s="553"/>
      <c r="M9" s="288">
        <f t="shared" si="12"/>
        <v>0</v>
      </c>
      <c r="N9" s="103">
        <f t="shared" si="0"/>
        <v>0</v>
      </c>
      <c r="O9" s="104">
        <f t="shared" si="13"/>
        <v>0</v>
      </c>
      <c r="P9" s="105">
        <f t="shared" si="14"/>
        <v>0</v>
      </c>
      <c r="Q9" s="95">
        <f t="shared" si="15"/>
        <v>0</v>
      </c>
      <c r="R9" s="96">
        <f t="shared" si="16"/>
        <v>0</v>
      </c>
      <c r="S9" s="96">
        <f t="shared" si="17"/>
        <v>0</v>
      </c>
      <c r="T9" s="96">
        <f t="shared" si="18"/>
        <v>0</v>
      </c>
      <c r="U9" s="96">
        <f t="shared" si="19"/>
        <v>0</v>
      </c>
      <c r="V9" s="96">
        <f t="shared" si="20"/>
        <v>0</v>
      </c>
      <c r="W9" s="96">
        <f t="shared" si="21"/>
        <v>0</v>
      </c>
      <c r="X9" s="96">
        <f t="shared" si="22"/>
        <v>0</v>
      </c>
      <c r="Y9" s="6">
        <f t="shared" si="23"/>
        <v>0</v>
      </c>
      <c r="AA9" s="93"/>
      <c r="AB9" s="137"/>
      <c r="AC9" s="572"/>
      <c r="AD9" s="140"/>
      <c r="AE9" s="170"/>
      <c r="AF9" s="170"/>
      <c r="AG9" s="17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</row>
    <row r="10" spans="1:52" customFormat="1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11"/>
        <v/>
      </c>
      <c r="G10" s="204"/>
      <c r="H10" s="551"/>
      <c r="I10" s="552"/>
      <c r="J10" s="552"/>
      <c r="K10" s="552"/>
      <c r="L10" s="553"/>
      <c r="M10" s="288">
        <f t="shared" si="12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</row>
    <row r="11" spans="1:52" customFormat="1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11"/>
        <v/>
      </c>
      <c r="G11" s="204"/>
      <c r="H11" s="551"/>
      <c r="I11" s="552"/>
      <c r="J11" s="552"/>
      <c r="K11" s="552"/>
      <c r="L11" s="553"/>
      <c r="M11" s="288">
        <f t="shared" si="12"/>
        <v>0</v>
      </c>
      <c r="N11" s="103">
        <f t="shared" ref="N11:N13" si="24">FLOOR(R11,1)</f>
        <v>0</v>
      </c>
      <c r="O11" s="104">
        <f t="shared" ref="O11:O13" si="25">FLOOR(V11,1)</f>
        <v>0</v>
      </c>
      <c r="P11" s="105">
        <f t="shared" ref="P11:P13" si="26">U11-X11</f>
        <v>0</v>
      </c>
      <c r="Q11" s="95">
        <f t="shared" ref="Q11:Q13" si="27">T11+X11+Y11</f>
        <v>0</v>
      </c>
      <c r="R11" s="96">
        <f t="shared" ref="R11:R13" si="28">M11/365</f>
        <v>0</v>
      </c>
      <c r="S11" s="96">
        <f t="shared" si="17"/>
        <v>0</v>
      </c>
      <c r="T11" s="96">
        <f t="shared" si="18"/>
        <v>0</v>
      </c>
      <c r="U11" s="96">
        <f t="shared" ref="U11:U13" si="29">M11-T11</f>
        <v>0</v>
      </c>
      <c r="V11" s="96">
        <f t="shared" si="20"/>
        <v>0</v>
      </c>
      <c r="W11" s="96">
        <f t="shared" si="21"/>
        <v>0</v>
      </c>
      <c r="X11" s="96">
        <f t="shared" si="22"/>
        <v>0</v>
      </c>
      <c r="Y11" s="6">
        <f t="shared" ref="Y11:Y13" si="3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</row>
    <row r="12" spans="1:52" customFormat="1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11"/>
        <v/>
      </c>
      <c r="G12" s="204"/>
      <c r="H12" s="551"/>
      <c r="I12" s="552"/>
      <c r="J12" s="552"/>
      <c r="K12" s="552"/>
      <c r="L12" s="553"/>
      <c r="M12" s="288">
        <f t="shared" si="12"/>
        <v>0</v>
      </c>
      <c r="N12" s="103">
        <f t="shared" si="24"/>
        <v>0</v>
      </c>
      <c r="O12" s="104">
        <f t="shared" si="25"/>
        <v>0</v>
      </c>
      <c r="P12" s="105">
        <f t="shared" si="26"/>
        <v>0</v>
      </c>
      <c r="Q12" s="95">
        <f t="shared" si="27"/>
        <v>0</v>
      </c>
      <c r="R12" s="96">
        <f t="shared" si="28"/>
        <v>0</v>
      </c>
      <c r="S12" s="96">
        <f t="shared" si="17"/>
        <v>0</v>
      </c>
      <c r="T12" s="96">
        <f t="shared" si="18"/>
        <v>0</v>
      </c>
      <c r="U12" s="96">
        <f t="shared" si="29"/>
        <v>0</v>
      </c>
      <c r="V12" s="96">
        <f t="shared" si="20"/>
        <v>0</v>
      </c>
      <c r="W12" s="96">
        <f t="shared" si="21"/>
        <v>0</v>
      </c>
      <c r="X12" s="96">
        <f t="shared" si="22"/>
        <v>0</v>
      </c>
      <c r="Y12" s="6">
        <f t="shared" si="3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</row>
    <row r="13" spans="1:52" customFormat="1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11"/>
        <v/>
      </c>
      <c r="G13" s="204"/>
      <c r="H13" s="551"/>
      <c r="I13" s="552"/>
      <c r="J13" s="552"/>
      <c r="K13" s="552"/>
      <c r="L13" s="553"/>
      <c r="M13" s="288">
        <f t="shared" si="12"/>
        <v>0</v>
      </c>
      <c r="N13" s="103">
        <f t="shared" si="24"/>
        <v>0</v>
      </c>
      <c r="O13" s="104">
        <f t="shared" si="25"/>
        <v>0</v>
      </c>
      <c r="P13" s="105">
        <f t="shared" si="26"/>
        <v>0</v>
      </c>
      <c r="Q13" s="95">
        <f t="shared" si="27"/>
        <v>0</v>
      </c>
      <c r="R13" s="96">
        <f t="shared" si="28"/>
        <v>0</v>
      </c>
      <c r="S13" s="96">
        <f t="shared" si="17"/>
        <v>0</v>
      </c>
      <c r="T13" s="96">
        <f t="shared" si="18"/>
        <v>0</v>
      </c>
      <c r="U13" s="96">
        <f t="shared" si="29"/>
        <v>0</v>
      </c>
      <c r="V13" s="96">
        <f t="shared" si="20"/>
        <v>0</v>
      </c>
      <c r="W13" s="96">
        <f t="shared" si="21"/>
        <v>0</v>
      </c>
      <c r="X13" s="96">
        <f t="shared" si="22"/>
        <v>0</v>
      </c>
      <c r="Y13" s="6">
        <f t="shared" si="3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</row>
    <row r="14" spans="1:52" customFormat="1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11"/>
        <v/>
      </c>
      <c r="G14" s="204"/>
      <c r="H14" s="551"/>
      <c r="I14" s="552"/>
      <c r="J14" s="552"/>
      <c r="K14" s="552"/>
      <c r="L14" s="553"/>
      <c r="M14" s="288">
        <f t="shared" si="12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41"/>
      <c r="AE14" s="608"/>
      <c r="AF14" s="609"/>
      <c r="AG14" s="610"/>
      <c r="AH14" s="137"/>
      <c r="AI14" s="322"/>
      <c r="AJ14" s="322"/>
      <c r="AK14" s="322"/>
      <c r="AL14" s="322"/>
      <c r="AM14" s="322"/>
      <c r="AN14" s="322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</row>
    <row r="15" spans="1:52" customFormat="1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11"/>
        <v/>
      </c>
      <c r="G15" s="205"/>
      <c r="H15" s="586"/>
      <c r="I15" s="587"/>
      <c r="J15" s="587"/>
      <c r="K15" s="587"/>
      <c r="L15" s="588"/>
      <c r="M15" s="200">
        <f t="shared" si="12"/>
        <v>0</v>
      </c>
      <c r="N15" s="109">
        <f t="shared" ref="N15" si="31">FLOOR(R15,1)</f>
        <v>0</v>
      </c>
      <c r="O15" s="110">
        <f t="shared" ref="O15" si="32">FLOOR(V15,1)</f>
        <v>0</v>
      </c>
      <c r="P15" s="111">
        <f t="shared" ref="P15" si="33">U15-X15</f>
        <v>0</v>
      </c>
      <c r="Q15" s="95">
        <f t="shared" ref="Q15" si="34">T15+X15+Y15</f>
        <v>0</v>
      </c>
      <c r="R15" s="96">
        <f t="shared" ref="R15" si="35">M15/365</f>
        <v>0</v>
      </c>
      <c r="S15" s="96">
        <f t="shared" si="17"/>
        <v>0</v>
      </c>
      <c r="T15" s="96">
        <f t="shared" si="18"/>
        <v>0</v>
      </c>
      <c r="U15" s="96">
        <f t="shared" ref="U15" si="36">M15-T15</f>
        <v>0</v>
      </c>
      <c r="V15" s="96">
        <f t="shared" si="20"/>
        <v>0</v>
      </c>
      <c r="W15" s="96">
        <f t="shared" si="21"/>
        <v>0</v>
      </c>
      <c r="X15" s="96">
        <f t="shared" si="22"/>
        <v>0</v>
      </c>
      <c r="Y15" s="6">
        <f t="shared" ref="Y15" si="37">U15-X15</f>
        <v>0</v>
      </c>
      <c r="AB15" s="137"/>
      <c r="AC15" s="573"/>
      <c r="AD15" s="141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</row>
    <row r="16" spans="1:52" customFormat="1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ref="N16" si="38">FLOOR(R16,1)</f>
        <v>0</v>
      </c>
      <c r="O16" s="114">
        <f t="shared" ref="O16" si="39">FLOOR(V16,1)</f>
        <v>0</v>
      </c>
      <c r="P16" s="115">
        <f t="shared" ref="P16" si="40">U16-X16</f>
        <v>0</v>
      </c>
      <c r="Q16" s="116">
        <f t="shared" ref="Q16" si="41">T16+X16+Y16</f>
        <v>0</v>
      </c>
      <c r="R16" s="116">
        <f>M16/365</f>
        <v>0</v>
      </c>
      <c r="S16" s="116">
        <f t="shared" ref="S16" si="42">FLOOR(R16,1)</f>
        <v>0</v>
      </c>
      <c r="T16" s="116">
        <f t="shared" ref="T16" si="43">S16*365</f>
        <v>0</v>
      </c>
      <c r="U16" s="116">
        <f>M16-T16</f>
        <v>0</v>
      </c>
      <c r="V16" s="116">
        <f t="shared" ref="V16" si="44">U16/30</f>
        <v>0</v>
      </c>
      <c r="W16" s="116">
        <f t="shared" ref="W16" si="45">FLOOR(V16,1)</f>
        <v>0</v>
      </c>
      <c r="X16" s="116">
        <f t="shared" ref="X16" si="46">W16*30</f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</row>
    <row r="17" spans="1:52" customFormat="1" ht="24" customHeight="1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</row>
    <row r="18" spans="1:52" customFormat="1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47">FLOOR(R18,1)</f>
        <v>0</v>
      </c>
      <c r="O18" s="118">
        <f t="shared" ref="O18:O23" si="48">FLOOR(V18,1)</f>
        <v>0</v>
      </c>
      <c r="P18" s="119">
        <f t="shared" ref="P18:P23" si="49">U18-X18</f>
        <v>0</v>
      </c>
      <c r="Q18" s="120">
        <f t="shared" ref="Q18:Q23" si="50">T18+X18+Y18</f>
        <v>0</v>
      </c>
      <c r="R18" s="120">
        <f t="shared" ref="R18:R22" si="51">M18/365</f>
        <v>0</v>
      </c>
      <c r="S18" s="120">
        <f t="shared" ref="S18:S23" si="52">FLOOR(R18,1)</f>
        <v>0</v>
      </c>
      <c r="T18" s="120">
        <f t="shared" ref="T18:T23" si="53">S18*365</f>
        <v>0</v>
      </c>
      <c r="U18" s="120">
        <f t="shared" ref="U18:U22" si="54">M18-T18</f>
        <v>0</v>
      </c>
      <c r="V18" s="120">
        <f t="shared" ref="V18:V23" si="55">U18/30</f>
        <v>0</v>
      </c>
      <c r="W18" s="120">
        <f t="shared" ref="W18:W23" si="56">FLOOR(V18,1)</f>
        <v>0</v>
      </c>
      <c r="X18" s="120">
        <f t="shared" ref="X18:X23" si="57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</row>
    <row r="19" spans="1:52" customFormat="1" ht="23.2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47"/>
        <v>0</v>
      </c>
      <c r="O19" s="122">
        <f t="shared" si="48"/>
        <v>0</v>
      </c>
      <c r="P19" s="123">
        <f t="shared" si="49"/>
        <v>0</v>
      </c>
      <c r="Q19" s="120">
        <f t="shared" si="50"/>
        <v>0</v>
      </c>
      <c r="R19" s="120">
        <f t="shared" si="51"/>
        <v>0</v>
      </c>
      <c r="S19" s="120">
        <f t="shared" si="52"/>
        <v>0</v>
      </c>
      <c r="T19" s="120">
        <f t="shared" si="53"/>
        <v>0</v>
      </c>
      <c r="U19" s="120">
        <f t="shared" si="54"/>
        <v>0</v>
      </c>
      <c r="V19" s="120">
        <f t="shared" si="55"/>
        <v>0</v>
      </c>
      <c r="W19" s="120">
        <f t="shared" si="56"/>
        <v>0</v>
      </c>
      <c r="X19" s="120">
        <f t="shared" si="57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</row>
    <row r="20" spans="1:52" customFormat="1" ht="23.2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47"/>
        <v>0</v>
      </c>
      <c r="O20" s="125">
        <f t="shared" si="48"/>
        <v>0</v>
      </c>
      <c r="P20" s="126">
        <f t="shared" si="49"/>
        <v>0</v>
      </c>
      <c r="Q20" s="120">
        <f t="shared" si="50"/>
        <v>0</v>
      </c>
      <c r="R20" s="120">
        <f t="shared" si="51"/>
        <v>0</v>
      </c>
      <c r="S20" s="120">
        <f t="shared" si="52"/>
        <v>0</v>
      </c>
      <c r="T20" s="120">
        <f t="shared" si="53"/>
        <v>0</v>
      </c>
      <c r="U20" s="120">
        <f t="shared" si="54"/>
        <v>0</v>
      </c>
      <c r="V20" s="120">
        <f t="shared" si="55"/>
        <v>0</v>
      </c>
      <c r="W20" s="120">
        <f t="shared" si="56"/>
        <v>0</v>
      </c>
      <c r="X20" s="120">
        <f t="shared" si="57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</row>
    <row r="21" spans="1:52" customFormat="1" ht="23.2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47"/>
        <v>0</v>
      </c>
      <c r="O21" s="128">
        <f t="shared" si="48"/>
        <v>0</v>
      </c>
      <c r="P21" s="129">
        <f t="shared" si="49"/>
        <v>0</v>
      </c>
      <c r="Q21" s="120">
        <f t="shared" si="50"/>
        <v>0</v>
      </c>
      <c r="R21" s="120">
        <f t="shared" si="51"/>
        <v>0</v>
      </c>
      <c r="S21" s="120">
        <f t="shared" si="52"/>
        <v>0</v>
      </c>
      <c r="T21" s="120">
        <f t="shared" si="53"/>
        <v>0</v>
      </c>
      <c r="U21" s="120">
        <f t="shared" si="54"/>
        <v>0</v>
      </c>
      <c r="V21" s="120">
        <f t="shared" si="55"/>
        <v>0</v>
      </c>
      <c r="W21" s="120">
        <f t="shared" si="56"/>
        <v>0</v>
      </c>
      <c r="X21" s="120">
        <f t="shared" si="57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</row>
    <row r="22" spans="1:52" customFormat="1" ht="23.25" customHeight="1" thickTop="1" thickBot="1" x14ac:dyDescent="0.4">
      <c r="A22" s="591" t="s">
        <v>110</v>
      </c>
      <c r="B22" s="592"/>
      <c r="C22" s="592"/>
      <c r="D22" s="592"/>
      <c r="E22" s="592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47"/>
        <v>0</v>
      </c>
      <c r="O22" s="131">
        <f t="shared" si="48"/>
        <v>0</v>
      </c>
      <c r="P22" s="132">
        <f t="shared" si="49"/>
        <v>0</v>
      </c>
      <c r="Q22" s="120">
        <f t="shared" si="50"/>
        <v>0</v>
      </c>
      <c r="R22" s="120">
        <f t="shared" si="51"/>
        <v>0</v>
      </c>
      <c r="S22" s="120">
        <f t="shared" si="52"/>
        <v>0</v>
      </c>
      <c r="T22" s="120">
        <f t="shared" si="53"/>
        <v>0</v>
      </c>
      <c r="U22" s="120">
        <f t="shared" si="54"/>
        <v>0</v>
      </c>
      <c r="V22" s="120">
        <f t="shared" si="55"/>
        <v>0</v>
      </c>
      <c r="W22" s="120">
        <f t="shared" si="56"/>
        <v>0</v>
      </c>
      <c r="X22" s="120">
        <f t="shared" si="57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</row>
    <row r="23" spans="1:52" customFormat="1" ht="23.25" customHeight="1" thickTop="1" thickBot="1" x14ac:dyDescent="0.4">
      <c r="A23" s="593"/>
      <c r="B23" s="594"/>
      <c r="C23" s="594"/>
      <c r="D23" s="594"/>
      <c r="E23" s="594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47"/>
        <v>0</v>
      </c>
      <c r="O23" s="212">
        <f t="shared" si="48"/>
        <v>0</v>
      </c>
      <c r="P23" s="213">
        <f t="shared" si="49"/>
        <v>0</v>
      </c>
      <c r="Q23" s="116">
        <f t="shared" si="50"/>
        <v>0</v>
      </c>
      <c r="R23" s="116">
        <f>M23/365</f>
        <v>0</v>
      </c>
      <c r="S23" s="116">
        <f t="shared" si="52"/>
        <v>0</v>
      </c>
      <c r="T23" s="116">
        <f t="shared" si="53"/>
        <v>0</v>
      </c>
      <c r="U23" s="116">
        <f>M23-T23</f>
        <v>0</v>
      </c>
      <c r="V23" s="116">
        <f t="shared" si="55"/>
        <v>0</v>
      </c>
      <c r="W23" s="116">
        <f t="shared" si="56"/>
        <v>0</v>
      </c>
      <c r="X23" s="116">
        <f t="shared" si="57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</row>
    <row r="24" spans="1:52" customFormat="1" ht="23.25" x14ac:dyDescent="0.2">
      <c r="A24" s="142"/>
      <c r="B24" s="142"/>
      <c r="C24" s="142"/>
      <c r="D24" s="142"/>
      <c r="E24" s="142"/>
      <c r="F24" s="142"/>
      <c r="G24" s="142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</row>
    <row r="25" spans="1:52" customFormat="1" ht="24" thickBot="1" x14ac:dyDescent="0.4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1:52" customFormat="1" ht="24.75" thickTop="1" thickBot="1" x14ac:dyDescent="0.4">
      <c r="A26" s="506" t="s">
        <v>103</v>
      </c>
      <c r="B26" s="507"/>
      <c r="C26" s="507"/>
      <c r="D26" s="507"/>
      <c r="E26" s="507"/>
      <c r="F26" s="507"/>
      <c r="G26" s="508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58">FLOOR(R26,1)</f>
        <v>0</v>
      </c>
      <c r="O26" s="134">
        <f t="shared" ref="O26:O31" si="59">FLOOR(V26,1)</f>
        <v>0</v>
      </c>
      <c r="P26" s="135">
        <f t="shared" ref="P26:P31" si="60">U26-X26</f>
        <v>0</v>
      </c>
      <c r="Q26" s="116">
        <f t="shared" ref="Q26:Q31" si="61">T26+X26+Y26</f>
        <v>0</v>
      </c>
      <c r="R26" s="116">
        <f t="shared" ref="R26:R30" si="62">M26/365</f>
        <v>0</v>
      </c>
      <c r="S26" s="116">
        <f t="shared" ref="S26:S31" si="63">FLOOR(R26,1)</f>
        <v>0</v>
      </c>
      <c r="T26" s="116">
        <f t="shared" ref="T26:T31" si="64">S26*365</f>
        <v>0</v>
      </c>
      <c r="U26" s="116">
        <f t="shared" ref="U26:U30" si="65">M26-T26</f>
        <v>0</v>
      </c>
      <c r="V26" s="116">
        <f t="shared" ref="V26:V31" si="66">U26/30</f>
        <v>0</v>
      </c>
      <c r="W26" s="116">
        <f t="shared" ref="W26:W31" si="67">FLOOR(V26,1)</f>
        <v>0</v>
      </c>
      <c r="X26" s="116">
        <f t="shared" ref="X26:X31" si="68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1:52" customFormat="1" ht="23.25" customHeight="1" thickTop="1" thickBot="1" x14ac:dyDescent="0.4">
      <c r="A27" s="509" t="s">
        <v>105</v>
      </c>
      <c r="B27" s="510"/>
      <c r="C27" s="510"/>
      <c r="D27" s="510"/>
      <c r="E27" s="510"/>
      <c r="F27" s="510"/>
      <c r="G27" s="511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58"/>
        <v>0</v>
      </c>
      <c r="O27" s="125">
        <f t="shared" si="59"/>
        <v>0</v>
      </c>
      <c r="P27" s="126">
        <f t="shared" si="60"/>
        <v>0</v>
      </c>
      <c r="Q27" s="116">
        <f t="shared" si="61"/>
        <v>0</v>
      </c>
      <c r="R27" s="116">
        <f t="shared" si="62"/>
        <v>0</v>
      </c>
      <c r="S27" s="116">
        <f t="shared" si="63"/>
        <v>0</v>
      </c>
      <c r="T27" s="116">
        <f t="shared" si="64"/>
        <v>0</v>
      </c>
      <c r="U27" s="116">
        <f t="shared" si="65"/>
        <v>0</v>
      </c>
      <c r="V27" s="116">
        <f t="shared" si="66"/>
        <v>0</v>
      </c>
      <c r="W27" s="116">
        <f t="shared" si="67"/>
        <v>0</v>
      </c>
      <c r="X27" s="116">
        <f t="shared" si="68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1:52" customFormat="1" ht="23.25" customHeight="1" thickTop="1" thickBot="1" x14ac:dyDescent="0.4">
      <c r="A28" s="512"/>
      <c r="B28" s="513"/>
      <c r="C28" s="513"/>
      <c r="D28" s="513"/>
      <c r="E28" s="513"/>
      <c r="F28" s="513"/>
      <c r="G28" s="514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58"/>
        <v>0</v>
      </c>
      <c r="O28" s="125">
        <f t="shared" si="59"/>
        <v>0</v>
      </c>
      <c r="P28" s="126">
        <f t="shared" si="60"/>
        <v>0</v>
      </c>
      <c r="Q28" s="116">
        <f t="shared" si="61"/>
        <v>0</v>
      </c>
      <c r="R28" s="116">
        <f t="shared" si="62"/>
        <v>0</v>
      </c>
      <c r="S28" s="116">
        <f t="shared" si="63"/>
        <v>0</v>
      </c>
      <c r="T28" s="116">
        <f t="shared" si="64"/>
        <v>0</v>
      </c>
      <c r="U28" s="116">
        <f t="shared" si="65"/>
        <v>0</v>
      </c>
      <c r="V28" s="116">
        <f t="shared" si="66"/>
        <v>0</v>
      </c>
      <c r="W28" s="116">
        <f t="shared" si="67"/>
        <v>0</v>
      </c>
      <c r="X28" s="116">
        <f t="shared" si="68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1:52" customFormat="1" ht="23.25" customHeight="1" thickTop="1" thickBot="1" x14ac:dyDescent="0.4">
      <c r="A29" s="512"/>
      <c r="B29" s="513"/>
      <c r="C29" s="513"/>
      <c r="D29" s="513"/>
      <c r="E29" s="513"/>
      <c r="F29" s="513"/>
      <c r="G29" s="514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58"/>
        <v>0</v>
      </c>
      <c r="O29" s="125">
        <f t="shared" si="59"/>
        <v>0</v>
      </c>
      <c r="P29" s="126">
        <f t="shared" si="60"/>
        <v>0</v>
      </c>
      <c r="Q29" s="116">
        <f t="shared" si="61"/>
        <v>0</v>
      </c>
      <c r="R29" s="116">
        <f t="shared" si="62"/>
        <v>0</v>
      </c>
      <c r="S29" s="116">
        <f t="shared" si="63"/>
        <v>0</v>
      </c>
      <c r="T29" s="116">
        <f t="shared" si="64"/>
        <v>0</v>
      </c>
      <c r="U29" s="116">
        <f t="shared" si="65"/>
        <v>0</v>
      </c>
      <c r="V29" s="116">
        <f t="shared" si="66"/>
        <v>0</v>
      </c>
      <c r="W29" s="116">
        <f t="shared" si="67"/>
        <v>0</v>
      </c>
      <c r="X29" s="116">
        <f t="shared" si="68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1:52" customFormat="1" ht="23.25" customHeight="1" thickTop="1" thickBot="1" x14ac:dyDescent="0.4">
      <c r="A30" s="527" t="s">
        <v>110</v>
      </c>
      <c r="B30" s="528"/>
      <c r="C30" s="528"/>
      <c r="D30" s="528"/>
      <c r="E30" s="528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58"/>
        <v>0</v>
      </c>
      <c r="O30" s="122">
        <f t="shared" si="59"/>
        <v>0</v>
      </c>
      <c r="P30" s="123">
        <f t="shared" si="60"/>
        <v>0</v>
      </c>
      <c r="Q30" s="116">
        <f t="shared" si="61"/>
        <v>0</v>
      </c>
      <c r="R30" s="116">
        <f t="shared" si="62"/>
        <v>0</v>
      </c>
      <c r="S30" s="116">
        <f t="shared" si="63"/>
        <v>0</v>
      </c>
      <c r="T30" s="116">
        <f t="shared" si="64"/>
        <v>0</v>
      </c>
      <c r="U30" s="116">
        <f t="shared" si="65"/>
        <v>0</v>
      </c>
      <c r="V30" s="116">
        <f t="shared" si="66"/>
        <v>0</v>
      </c>
      <c r="W30" s="116">
        <f t="shared" si="67"/>
        <v>0</v>
      </c>
      <c r="X30" s="116">
        <f t="shared" si="68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1:52" customFormat="1" ht="23.25" customHeight="1" thickTop="1" thickBot="1" x14ac:dyDescent="0.4">
      <c r="A31" s="529"/>
      <c r="B31" s="530"/>
      <c r="C31" s="530"/>
      <c r="D31" s="530"/>
      <c r="E31" s="530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58"/>
        <v>0</v>
      </c>
      <c r="O31" s="212">
        <f t="shared" si="59"/>
        <v>0</v>
      </c>
      <c r="P31" s="213">
        <f t="shared" si="60"/>
        <v>0</v>
      </c>
      <c r="Q31" s="116">
        <f t="shared" si="61"/>
        <v>0</v>
      </c>
      <c r="R31" s="116">
        <f>M31/365</f>
        <v>0</v>
      </c>
      <c r="S31" s="116">
        <f t="shared" si="63"/>
        <v>0</v>
      </c>
      <c r="T31" s="116">
        <f t="shared" si="64"/>
        <v>0</v>
      </c>
      <c r="U31" s="116">
        <f>M31-T31</f>
        <v>0</v>
      </c>
      <c r="V31" s="116">
        <f t="shared" si="66"/>
        <v>0</v>
      </c>
      <c r="W31" s="116">
        <f t="shared" si="67"/>
        <v>0</v>
      </c>
      <c r="X31" s="116">
        <f t="shared" si="68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1:52" customFormat="1" ht="23.25" x14ac:dyDescent="0.2">
      <c r="A32" s="142"/>
      <c r="B32" s="142"/>
      <c r="C32" s="142"/>
      <c r="D32" s="142"/>
      <c r="E32" s="142"/>
      <c r="F32" s="142"/>
      <c r="G32" s="142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1:52" customFormat="1" ht="24" thickBot="1" x14ac:dyDescent="0.4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1:52" customFormat="1" ht="24.75" thickTop="1" thickBot="1" x14ac:dyDescent="0.4">
      <c r="A34" s="524" t="s">
        <v>103</v>
      </c>
      <c r="B34" s="525"/>
      <c r="C34" s="525"/>
      <c r="D34" s="525"/>
      <c r="E34" s="525"/>
      <c r="F34" s="525"/>
      <c r="G34" s="526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69">FLOOR(R34,1)</f>
        <v>0</v>
      </c>
      <c r="O34" s="134">
        <f t="shared" ref="O34:O39" si="70">FLOOR(V34,1)</f>
        <v>0</v>
      </c>
      <c r="P34" s="135">
        <f t="shared" ref="P34:P39" si="71">U34-X34</f>
        <v>0</v>
      </c>
      <c r="Q34" s="116">
        <f t="shared" ref="Q34:Q39" si="72">T34+X34+Y34</f>
        <v>0</v>
      </c>
      <c r="R34" s="116">
        <f t="shared" ref="R34:R38" si="73">M34/365</f>
        <v>0</v>
      </c>
      <c r="S34" s="116">
        <f t="shared" ref="S34:S39" si="74">FLOOR(R34,1)</f>
        <v>0</v>
      </c>
      <c r="T34" s="116">
        <f t="shared" ref="T34:T39" si="75">S34*365</f>
        <v>0</v>
      </c>
      <c r="U34" s="116">
        <f t="shared" ref="U34:U38" si="76">M34-T34</f>
        <v>0</v>
      </c>
      <c r="V34" s="116">
        <f t="shared" ref="V34:V39" si="77">U34/30</f>
        <v>0</v>
      </c>
      <c r="W34" s="116">
        <f t="shared" ref="W34:W39" si="78">FLOOR(V34,1)</f>
        <v>0</v>
      </c>
      <c r="X34" s="116">
        <f t="shared" ref="X34:X39" si="79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1:52" customFormat="1" ht="23.25" customHeight="1" thickTop="1" thickBot="1" x14ac:dyDescent="0.4">
      <c r="A35" s="515" t="s">
        <v>107</v>
      </c>
      <c r="B35" s="516"/>
      <c r="C35" s="516"/>
      <c r="D35" s="516"/>
      <c r="E35" s="516"/>
      <c r="F35" s="516"/>
      <c r="G35" s="517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69"/>
        <v>0</v>
      </c>
      <c r="O35" s="125">
        <f t="shared" si="70"/>
        <v>0</v>
      </c>
      <c r="P35" s="126">
        <f t="shared" si="71"/>
        <v>0</v>
      </c>
      <c r="Q35" s="116">
        <f t="shared" si="72"/>
        <v>0</v>
      </c>
      <c r="R35" s="116">
        <f t="shared" si="73"/>
        <v>0</v>
      </c>
      <c r="S35" s="116">
        <f t="shared" si="74"/>
        <v>0</v>
      </c>
      <c r="T35" s="116">
        <f t="shared" si="75"/>
        <v>0</v>
      </c>
      <c r="U35" s="116">
        <f t="shared" si="76"/>
        <v>0</v>
      </c>
      <c r="V35" s="116">
        <f t="shared" si="77"/>
        <v>0</v>
      </c>
      <c r="W35" s="116">
        <f t="shared" si="78"/>
        <v>0</v>
      </c>
      <c r="X35" s="116">
        <f t="shared" si="79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1:52" customFormat="1" ht="23.25" customHeight="1" thickTop="1" thickBot="1" x14ac:dyDescent="0.4">
      <c r="A36" s="518"/>
      <c r="B36" s="519"/>
      <c r="C36" s="519"/>
      <c r="D36" s="519"/>
      <c r="E36" s="519"/>
      <c r="F36" s="519"/>
      <c r="G36" s="520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69"/>
        <v>0</v>
      </c>
      <c r="O36" s="125">
        <f t="shared" si="70"/>
        <v>0</v>
      </c>
      <c r="P36" s="126">
        <f t="shared" si="71"/>
        <v>0</v>
      </c>
      <c r="Q36" s="116">
        <f t="shared" si="72"/>
        <v>0</v>
      </c>
      <c r="R36" s="116">
        <f t="shared" si="73"/>
        <v>0</v>
      </c>
      <c r="S36" s="116">
        <f t="shared" si="74"/>
        <v>0</v>
      </c>
      <c r="T36" s="116">
        <f t="shared" si="75"/>
        <v>0</v>
      </c>
      <c r="U36" s="116">
        <f t="shared" si="76"/>
        <v>0</v>
      </c>
      <c r="V36" s="116">
        <f t="shared" si="77"/>
        <v>0</v>
      </c>
      <c r="W36" s="116">
        <f t="shared" si="78"/>
        <v>0</v>
      </c>
      <c r="X36" s="116">
        <f t="shared" si="79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1:52" customFormat="1" ht="23.25" customHeight="1" thickTop="1" thickBot="1" x14ac:dyDescent="0.4">
      <c r="A37" s="518"/>
      <c r="B37" s="519"/>
      <c r="C37" s="519"/>
      <c r="D37" s="519"/>
      <c r="E37" s="519"/>
      <c r="F37" s="519"/>
      <c r="G37" s="520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69"/>
        <v>0</v>
      </c>
      <c r="O37" s="125">
        <f t="shared" si="70"/>
        <v>0</v>
      </c>
      <c r="P37" s="126">
        <f t="shared" si="71"/>
        <v>0</v>
      </c>
      <c r="Q37" s="116">
        <f t="shared" si="72"/>
        <v>0</v>
      </c>
      <c r="R37" s="116">
        <f t="shared" si="73"/>
        <v>0</v>
      </c>
      <c r="S37" s="116">
        <f t="shared" si="74"/>
        <v>0</v>
      </c>
      <c r="T37" s="116">
        <f t="shared" si="75"/>
        <v>0</v>
      </c>
      <c r="U37" s="116">
        <f t="shared" si="76"/>
        <v>0</v>
      </c>
      <c r="V37" s="116">
        <f t="shared" si="77"/>
        <v>0</v>
      </c>
      <c r="W37" s="116">
        <f t="shared" si="78"/>
        <v>0</v>
      </c>
      <c r="X37" s="116">
        <f t="shared" si="79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1:52" customFormat="1" ht="23.25" customHeight="1" thickTop="1" thickBot="1" x14ac:dyDescent="0.4">
      <c r="A38" s="495" t="s">
        <v>110</v>
      </c>
      <c r="B38" s="496"/>
      <c r="C38" s="496"/>
      <c r="D38" s="496"/>
      <c r="E38" s="496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69"/>
        <v>0</v>
      </c>
      <c r="O38" s="131">
        <f t="shared" si="70"/>
        <v>0</v>
      </c>
      <c r="P38" s="132">
        <f t="shared" si="71"/>
        <v>0</v>
      </c>
      <c r="Q38" s="116">
        <f t="shared" si="72"/>
        <v>0</v>
      </c>
      <c r="R38" s="116">
        <f t="shared" si="73"/>
        <v>0</v>
      </c>
      <c r="S38" s="116">
        <f t="shared" si="74"/>
        <v>0</v>
      </c>
      <c r="T38" s="116">
        <f t="shared" si="75"/>
        <v>0</v>
      </c>
      <c r="U38" s="116">
        <f t="shared" si="76"/>
        <v>0</v>
      </c>
      <c r="V38" s="116">
        <f t="shared" si="77"/>
        <v>0</v>
      </c>
      <c r="W38" s="116">
        <f t="shared" si="78"/>
        <v>0</v>
      </c>
      <c r="X38" s="116">
        <f t="shared" si="79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</row>
    <row r="39" spans="1:52" customFormat="1" ht="26.65" customHeight="1" thickTop="1" thickBot="1" x14ac:dyDescent="0.4">
      <c r="A39" s="497"/>
      <c r="B39" s="498"/>
      <c r="C39" s="498"/>
      <c r="D39" s="498"/>
      <c r="E39" s="498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69"/>
        <v>0</v>
      </c>
      <c r="O39" s="212">
        <f t="shared" si="70"/>
        <v>0</v>
      </c>
      <c r="P39" s="213">
        <f t="shared" si="71"/>
        <v>0</v>
      </c>
      <c r="Q39" s="116">
        <f t="shared" si="72"/>
        <v>0</v>
      </c>
      <c r="R39" s="116">
        <f>M39/365</f>
        <v>0</v>
      </c>
      <c r="S39" s="116">
        <f t="shared" si="74"/>
        <v>0</v>
      </c>
      <c r="T39" s="116">
        <f t="shared" si="75"/>
        <v>0</v>
      </c>
      <c r="U39" s="116">
        <f>M39-T39</f>
        <v>0</v>
      </c>
      <c r="V39" s="116">
        <f t="shared" si="77"/>
        <v>0</v>
      </c>
      <c r="W39" s="116">
        <f t="shared" si="78"/>
        <v>0</v>
      </c>
      <c r="X39" s="116">
        <f t="shared" si="79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</row>
    <row r="40" spans="1:52" customFormat="1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141"/>
      <c r="K40" s="141"/>
      <c r="L40" s="141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</row>
    <row r="41" spans="1:52" customFormat="1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141"/>
      <c r="K41" s="141"/>
      <c r="L41" s="141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</row>
    <row r="42" spans="1:52" customFormat="1" ht="87" customHeight="1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</row>
    <row r="43" spans="1:52" customFormat="1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</row>
    <row r="44" spans="1:52" customFormat="1" ht="13.9" customHeight="1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</row>
    <row r="45" spans="1:52" customFormat="1" ht="20.25" customHeight="1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</row>
  </sheetData>
  <sheetProtection algorithmName="SHA-512" hashValue="PjOsDAkIZR+Z80QoJ2iJSzsvmlT+ymDEGLbzpRE0sqsqEkjKMrdDnRh6E+zEb92GxKBVl0rgxEU83pv2d12tVg==" saltValue="/2DGFjdvYbC+3zcgp3qYIQ==" spinCount="100000" sheet="1" objects="1" scenarios="1"/>
  <mergeCells count="69">
    <mergeCell ref="AF2:AG2"/>
    <mergeCell ref="A22:E23"/>
    <mergeCell ref="F22:G23"/>
    <mergeCell ref="AE4:AG6"/>
    <mergeCell ref="AE10:AG15"/>
    <mergeCell ref="B4:B5"/>
    <mergeCell ref="F4:F5"/>
    <mergeCell ref="H23:L23"/>
    <mergeCell ref="I18:L18"/>
    <mergeCell ref="I19:L19"/>
    <mergeCell ref="I20:L20"/>
    <mergeCell ref="I21:L21"/>
    <mergeCell ref="I22:L22"/>
    <mergeCell ref="A4:A5"/>
    <mergeCell ref="A18:G18"/>
    <mergeCell ref="A19:G21"/>
    <mergeCell ref="G4:G5"/>
    <mergeCell ref="A1:B2"/>
    <mergeCell ref="C1:C2"/>
    <mergeCell ref="AD10:AD13"/>
    <mergeCell ref="AE8:AG8"/>
    <mergeCell ref="AE7:AG7"/>
    <mergeCell ref="AC4:AC5"/>
    <mergeCell ref="AC6:AC15"/>
    <mergeCell ref="M4:M5"/>
    <mergeCell ref="N4:P4"/>
    <mergeCell ref="H3:L3"/>
    <mergeCell ref="D4:D5"/>
    <mergeCell ref="E4:E5"/>
    <mergeCell ref="C4:C5"/>
    <mergeCell ref="A6:A15"/>
    <mergeCell ref="H15:L15"/>
    <mergeCell ref="K1:AC2"/>
    <mergeCell ref="H39:L39"/>
    <mergeCell ref="I36:L36"/>
    <mergeCell ref="I37:L37"/>
    <mergeCell ref="I38:L38"/>
    <mergeCell ref="F1:J2"/>
    <mergeCell ref="H4:L5"/>
    <mergeCell ref="H13:L13"/>
    <mergeCell ref="H14:L14"/>
    <mergeCell ref="H6:L6"/>
    <mergeCell ref="H7:L7"/>
    <mergeCell ref="H8:L8"/>
    <mergeCell ref="H9:L9"/>
    <mergeCell ref="H10:L10"/>
    <mergeCell ref="H11:L11"/>
    <mergeCell ref="H12:L12"/>
    <mergeCell ref="A38:E39"/>
    <mergeCell ref="F38:G39"/>
    <mergeCell ref="I34:L34"/>
    <mergeCell ref="A26:G26"/>
    <mergeCell ref="A27:G29"/>
    <mergeCell ref="I35:L35"/>
    <mergeCell ref="A35:G37"/>
    <mergeCell ref="H31:L31"/>
    <mergeCell ref="A34:G34"/>
    <mergeCell ref="A30:E31"/>
    <mergeCell ref="F30:G31"/>
    <mergeCell ref="I28:L28"/>
    <mergeCell ref="I29:L29"/>
    <mergeCell ref="I30:L30"/>
    <mergeCell ref="I26:L26"/>
    <mergeCell ref="I27:L27"/>
    <mergeCell ref="AI4:AN4"/>
    <mergeCell ref="AI6:AN6"/>
    <mergeCell ref="AI10:AN10"/>
    <mergeCell ref="AI11:AN11"/>
    <mergeCell ref="AI12:AN13"/>
  </mergeCells>
  <phoneticPr fontId="5" type="noConversion"/>
  <pageMargins left="0.31496062992125984" right="0.31496062992125984" top="0.74803149606299213" bottom="0.55118110236220474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6A84-C568-413D-9CEA-33BFB9B0C977}">
  <sheetPr codeName="Foglio5">
    <pageSetUpPr fitToPage="1"/>
  </sheetPr>
  <dimension ref="A1:AT102"/>
  <sheetViews>
    <sheetView showGridLines="0"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46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6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+'A1'!AF2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1:46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</row>
    <row r="4" spans="1:46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</row>
    <row r="5" spans="1:46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</row>
    <row r="6" spans="1:46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</row>
    <row r="7" spans="1:46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</row>
    <row r="8" spans="1:46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</row>
    <row r="9" spans="1:46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</row>
    <row r="10" spans="1:46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</row>
    <row r="11" spans="1:46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</row>
    <row r="12" spans="1:46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</row>
    <row r="13" spans="1:46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</row>
    <row r="14" spans="1:46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41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</row>
    <row r="15" spans="1:46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551"/>
      <c r="I15" s="552"/>
      <c r="J15" s="552"/>
      <c r="K15" s="552"/>
      <c r="L15" s="553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41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1:46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</row>
    <row r="17" spans="1:46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</row>
    <row r="18" spans="1:46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</row>
    <row r="19" spans="1:46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</row>
    <row r="20" spans="1:46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</row>
    <row r="21" spans="1:46" ht="23.6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</row>
    <row r="22" spans="1:46" ht="23.65" customHeight="1" thickTop="1" thickBot="1" x14ac:dyDescent="0.4">
      <c r="A22" s="591" t="s">
        <v>110</v>
      </c>
      <c r="B22" s="592"/>
      <c r="C22" s="592"/>
      <c r="D22" s="592"/>
      <c r="E22" s="592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</row>
    <row r="23" spans="1:46" ht="23.65" customHeight="1" thickTop="1" thickBot="1" x14ac:dyDescent="0.4">
      <c r="A23" s="593"/>
      <c r="B23" s="594"/>
      <c r="C23" s="594"/>
      <c r="D23" s="594"/>
      <c r="E23" s="594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</row>
    <row r="24" spans="1:46" ht="23.25" x14ac:dyDescent="0.2">
      <c r="A24" s="142"/>
      <c r="B24" s="142"/>
      <c r="C24" s="142"/>
      <c r="D24" s="142"/>
      <c r="E24" s="142"/>
      <c r="F24" s="142"/>
      <c r="G24" s="142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</row>
    <row r="25" spans="1:46" ht="24" thickBot="1" x14ac:dyDescent="0.4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</row>
    <row r="26" spans="1:46" ht="24.75" thickTop="1" thickBot="1" x14ac:dyDescent="0.4">
      <c r="A26" s="506" t="s">
        <v>103</v>
      </c>
      <c r="B26" s="507"/>
      <c r="C26" s="507"/>
      <c r="D26" s="507"/>
      <c r="E26" s="507"/>
      <c r="F26" s="507"/>
      <c r="G26" s="508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</row>
    <row r="27" spans="1:46" ht="23.65" customHeight="1" thickTop="1" thickBot="1" x14ac:dyDescent="0.4">
      <c r="A27" s="509" t="s">
        <v>105</v>
      </c>
      <c r="B27" s="510"/>
      <c r="C27" s="510"/>
      <c r="D27" s="510"/>
      <c r="E27" s="510"/>
      <c r="F27" s="510"/>
      <c r="G27" s="511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</row>
    <row r="28" spans="1:46" ht="23.65" customHeight="1" thickTop="1" thickBot="1" x14ac:dyDescent="0.4">
      <c r="A28" s="512"/>
      <c r="B28" s="513"/>
      <c r="C28" s="513"/>
      <c r="D28" s="513"/>
      <c r="E28" s="513"/>
      <c r="F28" s="513"/>
      <c r="G28" s="514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</row>
    <row r="29" spans="1:46" ht="23.65" customHeight="1" thickTop="1" thickBot="1" x14ac:dyDescent="0.4">
      <c r="A29" s="512"/>
      <c r="B29" s="513"/>
      <c r="C29" s="513"/>
      <c r="D29" s="513"/>
      <c r="E29" s="513"/>
      <c r="F29" s="513"/>
      <c r="G29" s="514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</row>
    <row r="30" spans="1:46" ht="23.65" customHeight="1" thickTop="1" thickBot="1" x14ac:dyDescent="0.4">
      <c r="A30" s="527" t="s">
        <v>110</v>
      </c>
      <c r="B30" s="528"/>
      <c r="C30" s="528"/>
      <c r="D30" s="528"/>
      <c r="E30" s="528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1:46" ht="23.65" customHeight="1" thickTop="1" thickBot="1" x14ac:dyDescent="0.4">
      <c r="A31" s="529"/>
      <c r="B31" s="530"/>
      <c r="C31" s="530"/>
      <c r="D31" s="530"/>
      <c r="E31" s="530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</row>
    <row r="32" spans="1:46" ht="23.25" x14ac:dyDescent="0.2">
      <c r="A32" s="142"/>
      <c r="B32" s="142"/>
      <c r="C32" s="142"/>
      <c r="D32" s="142"/>
      <c r="E32" s="142"/>
      <c r="F32" s="142"/>
      <c r="G32" s="142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1:46" ht="24" thickBot="1" x14ac:dyDescent="0.4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ht="24.75" thickTop="1" thickBot="1" x14ac:dyDescent="0.4">
      <c r="A34" s="524" t="s">
        <v>103</v>
      </c>
      <c r="B34" s="525"/>
      <c r="C34" s="525"/>
      <c r="D34" s="525"/>
      <c r="E34" s="525"/>
      <c r="F34" s="525"/>
      <c r="G34" s="526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1:46" ht="23.65" customHeight="1" thickTop="1" thickBot="1" x14ac:dyDescent="0.4">
      <c r="A35" s="515" t="s">
        <v>107</v>
      </c>
      <c r="B35" s="516"/>
      <c r="C35" s="516"/>
      <c r="D35" s="516"/>
      <c r="E35" s="516"/>
      <c r="F35" s="516"/>
      <c r="G35" s="517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</row>
    <row r="36" spans="1:46" ht="23.65" customHeight="1" thickTop="1" thickBot="1" x14ac:dyDescent="0.4">
      <c r="A36" s="518"/>
      <c r="B36" s="519"/>
      <c r="C36" s="519"/>
      <c r="D36" s="519"/>
      <c r="E36" s="519"/>
      <c r="F36" s="519"/>
      <c r="G36" s="520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</row>
    <row r="37" spans="1:46" ht="23.65" customHeight="1" thickTop="1" thickBot="1" x14ac:dyDescent="0.4">
      <c r="A37" s="518"/>
      <c r="B37" s="519"/>
      <c r="C37" s="519"/>
      <c r="D37" s="519"/>
      <c r="E37" s="519"/>
      <c r="F37" s="519"/>
      <c r="G37" s="520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</row>
    <row r="38" spans="1:46" ht="23.65" customHeight="1" thickTop="1" thickBot="1" x14ac:dyDescent="0.4">
      <c r="A38" s="495" t="s">
        <v>110</v>
      </c>
      <c r="B38" s="496"/>
      <c r="C38" s="496"/>
      <c r="D38" s="496"/>
      <c r="E38" s="496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ht="23.65" customHeight="1" thickTop="1" thickBot="1" x14ac:dyDescent="0.4">
      <c r="A39" s="497"/>
      <c r="B39" s="498"/>
      <c r="C39" s="498"/>
      <c r="D39" s="498"/>
      <c r="E39" s="498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</row>
    <row r="40" spans="1:46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141"/>
      <c r="K40" s="141"/>
      <c r="L40" s="141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</row>
    <row r="41" spans="1:46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141"/>
      <c r="K41" s="141"/>
      <c r="L41" s="141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</row>
    <row r="42" spans="1:46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</row>
    <row r="43" spans="1:46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</row>
    <row r="44" spans="1:46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</row>
    <row r="45" spans="1:46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</row>
    <row r="46" spans="1:46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</row>
    <row r="47" spans="1:46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1:46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</row>
    <row r="49" spans="1:46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1:46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</row>
    <row r="51" spans="1:46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</row>
    <row r="52" spans="1:46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</row>
    <row r="53" spans="1:46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</row>
    <row r="54" spans="1:46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</row>
    <row r="55" spans="1:46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</row>
    <row r="56" spans="1:46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</row>
    <row r="57" spans="1:46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</row>
    <row r="58" spans="1:46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</row>
    <row r="59" spans="1:4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1:46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spans="1:46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</row>
    <row r="62" spans="1:46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</row>
    <row r="63" spans="1:46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</row>
    <row r="64" spans="1:46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</row>
    <row r="65" spans="1:46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</row>
    <row r="66" spans="1:46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</row>
    <row r="67" spans="1:46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</row>
    <row r="68" spans="1:46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</row>
    <row r="69" spans="1:46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</row>
    <row r="70" spans="1:46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</row>
    <row r="71" spans="1:46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</row>
    <row r="72" spans="1:46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</row>
    <row r="73" spans="1:46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</row>
    <row r="74" spans="1:46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</row>
    <row r="75" spans="1:46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</row>
    <row r="76" spans="1:46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</row>
    <row r="77" spans="1:46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</row>
    <row r="78" spans="1:46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</row>
    <row r="79" spans="1:46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</row>
    <row r="80" spans="1:46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</row>
    <row r="81" spans="1:46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</row>
    <row r="82" spans="1:46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</row>
    <row r="83" spans="1:46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</row>
    <row r="84" spans="1:46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</row>
    <row r="85" spans="1:46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</row>
    <row r="86" spans="1:46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</row>
    <row r="87" spans="1:46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</row>
    <row r="88" spans="1:46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</row>
    <row r="89" spans="1:46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</row>
    <row r="90" spans="1:46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</row>
    <row r="91" spans="1:46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  <row r="92" spans="1:46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</row>
    <row r="93" spans="1:46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</row>
    <row r="94" spans="1:46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</row>
    <row r="95" spans="1:46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</row>
    <row r="96" spans="1:46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</row>
    <row r="97" spans="1:46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</row>
    <row r="98" spans="1:46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</row>
    <row r="99" spans="1:46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</row>
    <row r="100" spans="1:46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</row>
    <row r="101" spans="1:46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</row>
    <row r="102" spans="1:46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</row>
  </sheetData>
  <sheetProtection algorithmName="SHA-512" hashValue="qs9s0QeQCyLiHBa/sjd65Q5rGN0G4OVtVanPIMFmyfNaYXJryH+joZ0YiewqZXi7U9NQoKFVBvaphFIGi6xjIA==" saltValue="y8oJvQ30fpKIQGnNayyaLg==" spinCount="100000" sheet="1" objects="1" scenarios="1"/>
  <mergeCells count="69">
    <mergeCell ref="AF2:AG2"/>
    <mergeCell ref="AI4:AN4"/>
    <mergeCell ref="AI6:AN6"/>
    <mergeCell ref="AI10:AN10"/>
    <mergeCell ref="AI11:AN11"/>
    <mergeCell ref="AE4:AG6"/>
    <mergeCell ref="AI12:AN13"/>
    <mergeCell ref="A38:E39"/>
    <mergeCell ref="F38:G39"/>
    <mergeCell ref="AE8:AG8"/>
    <mergeCell ref="AE7:AG7"/>
    <mergeCell ref="I38:L38"/>
    <mergeCell ref="H39:L39"/>
    <mergeCell ref="A34:G34"/>
    <mergeCell ref="I34:L34"/>
    <mergeCell ref="A35:G37"/>
    <mergeCell ref="I35:L35"/>
    <mergeCell ref="I36:L36"/>
    <mergeCell ref="I37:L37"/>
    <mergeCell ref="A27:G29"/>
    <mergeCell ref="I27:L27"/>
    <mergeCell ref="I28:L28"/>
    <mergeCell ref="A26:G26"/>
    <mergeCell ref="I26:L26"/>
    <mergeCell ref="A22:E23"/>
    <mergeCell ref="F22:G23"/>
    <mergeCell ref="A30:E31"/>
    <mergeCell ref="F30:G31"/>
    <mergeCell ref="I29:L29"/>
    <mergeCell ref="I30:L30"/>
    <mergeCell ref="H31:L31"/>
    <mergeCell ref="I22:L22"/>
    <mergeCell ref="H23:L23"/>
    <mergeCell ref="A18:G18"/>
    <mergeCell ref="I18:L18"/>
    <mergeCell ref="A19:G21"/>
    <mergeCell ref="I19:L19"/>
    <mergeCell ref="I20:L20"/>
    <mergeCell ref="I21:L21"/>
    <mergeCell ref="A6:A15"/>
    <mergeCell ref="H6:L6"/>
    <mergeCell ref="AC6:AC15"/>
    <mergeCell ref="H7:L7"/>
    <mergeCell ref="H8:L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H4:L5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G4:G5"/>
    <mergeCell ref="F1:J2"/>
  </mergeCell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23E6-EA2C-4A3E-A656-6402B99D8CEC}">
  <sheetPr codeName="Foglio6">
    <pageSetUpPr fitToPage="1"/>
  </sheetPr>
  <dimension ref="A1:AT102"/>
  <sheetViews>
    <sheetView showGridLines="0"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46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6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+'A2'!AF2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1:46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</row>
    <row r="4" spans="1:46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</row>
    <row r="5" spans="1:46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</row>
    <row r="6" spans="1:46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634"/>
      <c r="I6" s="552"/>
      <c r="J6" s="552"/>
      <c r="K6" s="552"/>
      <c r="L6" s="635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</row>
    <row r="7" spans="1:46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634"/>
      <c r="I7" s="552"/>
      <c r="J7" s="552"/>
      <c r="K7" s="552"/>
      <c r="L7" s="635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</row>
    <row r="8" spans="1:46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634"/>
      <c r="I8" s="552"/>
      <c r="J8" s="552"/>
      <c r="K8" s="552"/>
      <c r="L8" s="635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</row>
    <row r="9" spans="1:46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634"/>
      <c r="I9" s="552"/>
      <c r="J9" s="552"/>
      <c r="K9" s="552"/>
      <c r="L9" s="635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</row>
    <row r="10" spans="1:46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634"/>
      <c r="I10" s="552"/>
      <c r="J10" s="552"/>
      <c r="K10" s="552"/>
      <c r="L10" s="635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</row>
    <row r="11" spans="1:46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634"/>
      <c r="I11" s="552"/>
      <c r="J11" s="552"/>
      <c r="K11" s="552"/>
      <c r="L11" s="635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</row>
    <row r="12" spans="1:46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634"/>
      <c r="I12" s="552"/>
      <c r="J12" s="552"/>
      <c r="K12" s="552"/>
      <c r="L12" s="635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</row>
    <row r="13" spans="1:46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634"/>
      <c r="I13" s="552"/>
      <c r="J13" s="552"/>
      <c r="K13" s="552"/>
      <c r="L13" s="635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</row>
    <row r="14" spans="1:46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634"/>
      <c r="I14" s="552"/>
      <c r="J14" s="552"/>
      <c r="K14" s="552"/>
      <c r="L14" s="635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41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</row>
    <row r="15" spans="1:46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636"/>
      <c r="I15" s="587"/>
      <c r="J15" s="587"/>
      <c r="K15" s="587"/>
      <c r="L15" s="637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41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1:46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</row>
    <row r="17" spans="1:46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</row>
    <row r="18" spans="1:46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</row>
    <row r="19" spans="1:46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</row>
    <row r="20" spans="1:46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</row>
    <row r="21" spans="1:46" ht="23.6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</row>
    <row r="22" spans="1:46" ht="23.65" customHeight="1" thickTop="1" thickBot="1" x14ac:dyDescent="0.4">
      <c r="A22" s="591" t="s">
        <v>110</v>
      </c>
      <c r="B22" s="592"/>
      <c r="C22" s="592"/>
      <c r="D22" s="592"/>
      <c r="E22" s="592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</row>
    <row r="23" spans="1:46" ht="23.65" customHeight="1" thickTop="1" thickBot="1" x14ac:dyDescent="0.4">
      <c r="A23" s="593"/>
      <c r="B23" s="594"/>
      <c r="C23" s="594"/>
      <c r="D23" s="594"/>
      <c r="E23" s="594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</row>
    <row r="24" spans="1:46" ht="23.25" x14ac:dyDescent="0.2">
      <c r="A24" s="142"/>
      <c r="B24" s="142"/>
      <c r="C24" s="142"/>
      <c r="D24" s="142"/>
      <c r="E24" s="142"/>
      <c r="F24" s="142"/>
      <c r="G24" s="142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</row>
    <row r="25" spans="1:46" ht="24" thickBot="1" x14ac:dyDescent="0.4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</row>
    <row r="26" spans="1:46" ht="24.75" thickTop="1" thickBot="1" x14ac:dyDescent="0.4">
      <c r="A26" s="506" t="s">
        <v>103</v>
      </c>
      <c r="B26" s="507"/>
      <c r="C26" s="507"/>
      <c r="D26" s="507"/>
      <c r="E26" s="507"/>
      <c r="F26" s="507"/>
      <c r="G26" s="508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</row>
    <row r="27" spans="1:46" ht="23.65" customHeight="1" thickTop="1" thickBot="1" x14ac:dyDescent="0.4">
      <c r="A27" s="509" t="s">
        <v>105</v>
      </c>
      <c r="B27" s="510"/>
      <c r="C27" s="510"/>
      <c r="D27" s="510"/>
      <c r="E27" s="510"/>
      <c r="F27" s="510"/>
      <c r="G27" s="511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</row>
    <row r="28" spans="1:46" ht="23.65" customHeight="1" thickTop="1" thickBot="1" x14ac:dyDescent="0.4">
      <c r="A28" s="512"/>
      <c r="B28" s="513"/>
      <c r="C28" s="513"/>
      <c r="D28" s="513"/>
      <c r="E28" s="513"/>
      <c r="F28" s="513"/>
      <c r="G28" s="514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</row>
    <row r="29" spans="1:46" ht="23.65" customHeight="1" thickTop="1" thickBot="1" x14ac:dyDescent="0.4">
      <c r="A29" s="512"/>
      <c r="B29" s="513"/>
      <c r="C29" s="513"/>
      <c r="D29" s="513"/>
      <c r="E29" s="513"/>
      <c r="F29" s="513"/>
      <c r="G29" s="514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</row>
    <row r="30" spans="1:46" ht="23.65" customHeight="1" thickTop="1" thickBot="1" x14ac:dyDescent="0.4">
      <c r="A30" s="527" t="s">
        <v>110</v>
      </c>
      <c r="B30" s="528"/>
      <c r="C30" s="528"/>
      <c r="D30" s="528"/>
      <c r="E30" s="528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1:46" ht="23.65" customHeight="1" thickTop="1" thickBot="1" x14ac:dyDescent="0.4">
      <c r="A31" s="529"/>
      <c r="B31" s="530"/>
      <c r="C31" s="530"/>
      <c r="D31" s="530"/>
      <c r="E31" s="530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</row>
    <row r="32" spans="1:46" ht="23.25" x14ac:dyDescent="0.2">
      <c r="A32" s="142"/>
      <c r="B32" s="142"/>
      <c r="C32" s="142"/>
      <c r="D32" s="142"/>
      <c r="E32" s="142"/>
      <c r="F32" s="142"/>
      <c r="G32" s="142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1:46" ht="24" thickBot="1" x14ac:dyDescent="0.4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ht="24.75" thickTop="1" thickBot="1" x14ac:dyDescent="0.4">
      <c r="A34" s="524" t="s">
        <v>103</v>
      </c>
      <c r="B34" s="525"/>
      <c r="C34" s="525"/>
      <c r="D34" s="525"/>
      <c r="E34" s="525"/>
      <c r="F34" s="525"/>
      <c r="G34" s="526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1:46" ht="23.65" customHeight="1" thickTop="1" thickBot="1" x14ac:dyDescent="0.4">
      <c r="A35" s="515" t="s">
        <v>107</v>
      </c>
      <c r="B35" s="516"/>
      <c r="C35" s="516"/>
      <c r="D35" s="516"/>
      <c r="E35" s="516"/>
      <c r="F35" s="516"/>
      <c r="G35" s="517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</row>
    <row r="36" spans="1:46" ht="23.65" customHeight="1" thickTop="1" thickBot="1" x14ac:dyDescent="0.4">
      <c r="A36" s="518"/>
      <c r="B36" s="519"/>
      <c r="C36" s="519"/>
      <c r="D36" s="519"/>
      <c r="E36" s="519"/>
      <c r="F36" s="519"/>
      <c r="G36" s="520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</row>
    <row r="37" spans="1:46" ht="23.65" customHeight="1" thickTop="1" thickBot="1" x14ac:dyDescent="0.4">
      <c r="A37" s="518"/>
      <c r="B37" s="519"/>
      <c r="C37" s="519"/>
      <c r="D37" s="519"/>
      <c r="E37" s="519"/>
      <c r="F37" s="519"/>
      <c r="G37" s="520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</row>
    <row r="38" spans="1:46" ht="23.65" customHeight="1" thickTop="1" thickBot="1" x14ac:dyDescent="0.4">
      <c r="A38" s="495" t="s">
        <v>110</v>
      </c>
      <c r="B38" s="496"/>
      <c r="C38" s="496"/>
      <c r="D38" s="496"/>
      <c r="E38" s="496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ht="23.65" customHeight="1" thickTop="1" thickBot="1" x14ac:dyDescent="0.4">
      <c r="A39" s="497"/>
      <c r="B39" s="498"/>
      <c r="C39" s="498"/>
      <c r="D39" s="498"/>
      <c r="E39" s="498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</row>
    <row r="40" spans="1:46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141"/>
      <c r="K40" s="141"/>
      <c r="L40" s="141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</row>
    <row r="41" spans="1:46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141"/>
      <c r="K41" s="141"/>
      <c r="L41" s="141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</row>
    <row r="42" spans="1:46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</row>
    <row r="43" spans="1:46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</row>
    <row r="44" spans="1:46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</row>
    <row r="45" spans="1:46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</row>
    <row r="46" spans="1:46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</row>
    <row r="47" spans="1:46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1:46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</row>
    <row r="49" spans="1:46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1:46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</row>
    <row r="51" spans="1:46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</row>
    <row r="52" spans="1:46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</row>
    <row r="53" spans="1:46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</row>
    <row r="54" spans="1:46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</row>
    <row r="55" spans="1:46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</row>
    <row r="56" spans="1:46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</row>
    <row r="57" spans="1:46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</row>
    <row r="58" spans="1:46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</row>
    <row r="59" spans="1:4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1:46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spans="1:46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</row>
    <row r="62" spans="1:46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</row>
    <row r="63" spans="1:46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</row>
    <row r="64" spans="1:46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</row>
    <row r="65" spans="1:46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</row>
    <row r="66" spans="1:46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</row>
    <row r="67" spans="1:46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</row>
    <row r="68" spans="1:46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</row>
    <row r="69" spans="1:46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</row>
    <row r="70" spans="1:46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</row>
    <row r="71" spans="1:46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</row>
    <row r="72" spans="1:46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</row>
    <row r="73" spans="1:46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</row>
    <row r="74" spans="1:46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</row>
    <row r="75" spans="1:46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</row>
    <row r="76" spans="1:46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</row>
    <row r="77" spans="1:46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</row>
    <row r="78" spans="1:46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</row>
    <row r="79" spans="1:46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</row>
    <row r="80" spans="1:46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</row>
    <row r="81" spans="1:46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</row>
    <row r="82" spans="1:46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</row>
    <row r="83" spans="1:46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</row>
    <row r="84" spans="1:46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</row>
    <row r="85" spans="1:46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</row>
    <row r="86" spans="1:46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</row>
    <row r="87" spans="1:46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</row>
    <row r="88" spans="1:46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</row>
    <row r="89" spans="1:46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</row>
    <row r="90" spans="1:46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</row>
    <row r="91" spans="1:46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  <row r="92" spans="1:46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</row>
    <row r="93" spans="1:46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</row>
    <row r="94" spans="1:46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</row>
    <row r="95" spans="1:46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</row>
    <row r="96" spans="1:46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</row>
    <row r="97" spans="1:46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</row>
    <row r="98" spans="1:46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</row>
    <row r="99" spans="1:46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</row>
    <row r="100" spans="1:46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</row>
    <row r="101" spans="1:46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</row>
    <row r="102" spans="1:46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</row>
  </sheetData>
  <sheetProtection algorithmName="SHA-512" hashValue="LR96Ik6lqjfEnmpVBGEcUd40KcjwkL0tRWit5YztCBItaUBLUACxsLjeL1Cmy1qcY04QbwzB/q/HvKIHMcZtQg==" saltValue="gvXnwEfHmWAUgeUClaBqIQ==" spinCount="100000" sheet="1" objects="1" scenarios="1"/>
  <mergeCells count="69">
    <mergeCell ref="AF2:AG2"/>
    <mergeCell ref="AI4:AN4"/>
    <mergeCell ref="AI6:AN6"/>
    <mergeCell ref="AI10:AN10"/>
    <mergeCell ref="AI11:AN11"/>
    <mergeCell ref="AE4:AG6"/>
    <mergeCell ref="AI12:AN13"/>
    <mergeCell ref="A38:E39"/>
    <mergeCell ref="F38:G39"/>
    <mergeCell ref="AE8:AG8"/>
    <mergeCell ref="AE7:AG7"/>
    <mergeCell ref="I38:L38"/>
    <mergeCell ref="H39:L39"/>
    <mergeCell ref="A34:G34"/>
    <mergeCell ref="I34:L34"/>
    <mergeCell ref="A35:G37"/>
    <mergeCell ref="I35:L35"/>
    <mergeCell ref="I36:L36"/>
    <mergeCell ref="I37:L37"/>
    <mergeCell ref="A27:G29"/>
    <mergeCell ref="I27:L27"/>
    <mergeCell ref="I28:L28"/>
    <mergeCell ref="A26:G26"/>
    <mergeCell ref="I26:L26"/>
    <mergeCell ref="A22:E23"/>
    <mergeCell ref="F22:G23"/>
    <mergeCell ref="A30:E31"/>
    <mergeCell ref="F30:G31"/>
    <mergeCell ref="I29:L29"/>
    <mergeCell ref="I30:L30"/>
    <mergeCell ref="H31:L31"/>
    <mergeCell ref="I22:L22"/>
    <mergeCell ref="H23:L23"/>
    <mergeCell ref="A18:G18"/>
    <mergeCell ref="I18:L18"/>
    <mergeCell ref="A19:G21"/>
    <mergeCell ref="I19:L19"/>
    <mergeCell ref="I20:L20"/>
    <mergeCell ref="I21:L21"/>
    <mergeCell ref="A6:A15"/>
    <mergeCell ref="H6:L6"/>
    <mergeCell ref="AC6:AC15"/>
    <mergeCell ref="H7:L7"/>
    <mergeCell ref="H8:L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H4:L5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G4:G5"/>
    <mergeCell ref="F1:J2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27315-3AB7-4C96-8FB0-5FF6A0E9023E}">
  <sheetPr codeName="Foglio7">
    <pageSetUpPr fitToPage="1"/>
  </sheetPr>
  <dimension ref="A1:AT102"/>
  <sheetViews>
    <sheetView showGridLines="0" zoomScale="75" zoomScaleNormal="75" workbookViewId="0">
      <selection activeCell="AJ9" sqref="AJ9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46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6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+'A3'!AF2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1:46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</row>
    <row r="4" spans="1:46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</row>
    <row r="5" spans="1:46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</row>
    <row r="6" spans="1:46" ht="25.15" customHeight="1" thickTop="1" thickBot="1" x14ac:dyDescent="0.4">
      <c r="A6" s="571" t="str">
        <f>IF(+Anno_1=0,"",+Anno_1)</f>
        <v/>
      </c>
      <c r="B6" s="94">
        <v>1</v>
      </c>
      <c r="C6" s="159"/>
      <c r="D6" s="190"/>
      <c r="E6" s="191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</row>
    <row r="7" spans="1:46" ht="25.15" customHeight="1" thickBot="1" x14ac:dyDescent="0.4">
      <c r="A7" s="572"/>
      <c r="B7" s="94">
        <v>2</v>
      </c>
      <c r="C7" s="159"/>
      <c r="D7" s="190"/>
      <c r="E7" s="191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</row>
    <row r="8" spans="1:46" ht="25.15" customHeight="1" thickBot="1" x14ac:dyDescent="0.4">
      <c r="A8" s="572"/>
      <c r="B8" s="94">
        <v>3</v>
      </c>
      <c r="C8" s="159"/>
      <c r="D8" s="190"/>
      <c r="E8" s="191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</row>
    <row r="9" spans="1:46" ht="25.15" customHeight="1" thickBot="1" x14ac:dyDescent="0.4">
      <c r="A9" s="572"/>
      <c r="B9" s="94">
        <v>4</v>
      </c>
      <c r="C9" s="159"/>
      <c r="D9" s="190"/>
      <c r="E9" s="191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</row>
    <row r="10" spans="1:46" ht="25.15" customHeight="1" thickBot="1" x14ac:dyDescent="0.4">
      <c r="A10" s="572"/>
      <c r="B10" s="94">
        <v>5</v>
      </c>
      <c r="C10" s="159"/>
      <c r="D10" s="190"/>
      <c r="E10" s="191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</row>
    <row r="11" spans="1:46" ht="25.15" customHeight="1" thickBot="1" x14ac:dyDescent="0.4">
      <c r="A11" s="572"/>
      <c r="B11" s="94">
        <v>6</v>
      </c>
      <c r="C11" s="159"/>
      <c r="D11" s="190"/>
      <c r="E11" s="191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</row>
    <row r="12" spans="1:46" ht="25.15" customHeight="1" thickBot="1" x14ac:dyDescent="0.4">
      <c r="A12" s="572"/>
      <c r="B12" s="94">
        <v>7</v>
      </c>
      <c r="C12" s="159"/>
      <c r="D12" s="190"/>
      <c r="E12" s="191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</row>
    <row r="13" spans="1:46" ht="25.15" customHeight="1" thickBot="1" x14ac:dyDescent="0.4">
      <c r="A13" s="572"/>
      <c r="B13" s="94">
        <v>8</v>
      </c>
      <c r="C13" s="159"/>
      <c r="D13" s="190"/>
      <c r="E13" s="191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</row>
    <row r="14" spans="1:46" ht="25.15" customHeight="1" thickBot="1" x14ac:dyDescent="0.4">
      <c r="A14" s="572"/>
      <c r="B14" s="94">
        <v>9</v>
      </c>
      <c r="C14" s="159"/>
      <c r="D14" s="190"/>
      <c r="E14" s="191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41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</row>
    <row r="15" spans="1:46" ht="25.15" customHeight="1" thickBot="1" x14ac:dyDescent="0.4">
      <c r="A15" s="573"/>
      <c r="B15" s="94">
        <v>10</v>
      </c>
      <c r="C15" s="159"/>
      <c r="D15" s="192"/>
      <c r="E15" s="193"/>
      <c r="F15" s="158" t="str">
        <f t="shared" si="0"/>
        <v/>
      </c>
      <c r="G15" s="205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41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1:46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</row>
    <row r="17" spans="1:46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</row>
    <row r="18" spans="1:46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</row>
    <row r="19" spans="1:46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</row>
    <row r="20" spans="1:46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</row>
    <row r="21" spans="1:46" ht="23.6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</row>
    <row r="22" spans="1:46" ht="23.65" customHeight="1" thickTop="1" thickBot="1" x14ac:dyDescent="0.4">
      <c r="A22" s="591" t="s">
        <v>110</v>
      </c>
      <c r="B22" s="592"/>
      <c r="C22" s="592"/>
      <c r="D22" s="592"/>
      <c r="E22" s="592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</row>
    <row r="23" spans="1:46" ht="23.65" customHeight="1" thickTop="1" thickBot="1" x14ac:dyDescent="0.4">
      <c r="A23" s="593"/>
      <c r="B23" s="594"/>
      <c r="C23" s="594"/>
      <c r="D23" s="594"/>
      <c r="E23" s="594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</row>
    <row r="24" spans="1:46" ht="23.25" x14ac:dyDescent="0.2">
      <c r="A24" s="142"/>
      <c r="B24" s="142"/>
      <c r="C24" s="142"/>
      <c r="D24" s="142"/>
      <c r="E24" s="142"/>
      <c r="F24" s="142"/>
      <c r="G24" s="142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</row>
    <row r="25" spans="1:46" ht="24" thickBot="1" x14ac:dyDescent="0.4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</row>
    <row r="26" spans="1:46" ht="24.75" thickTop="1" thickBot="1" x14ac:dyDescent="0.4">
      <c r="A26" s="506" t="s">
        <v>103</v>
      </c>
      <c r="B26" s="507"/>
      <c r="C26" s="507"/>
      <c r="D26" s="507"/>
      <c r="E26" s="507"/>
      <c r="F26" s="507"/>
      <c r="G26" s="508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</row>
    <row r="27" spans="1:46" ht="23.65" customHeight="1" thickTop="1" thickBot="1" x14ac:dyDescent="0.4">
      <c r="A27" s="509" t="s">
        <v>105</v>
      </c>
      <c r="B27" s="510"/>
      <c r="C27" s="510"/>
      <c r="D27" s="510"/>
      <c r="E27" s="510"/>
      <c r="F27" s="510"/>
      <c r="G27" s="511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</row>
    <row r="28" spans="1:46" ht="23.65" customHeight="1" thickTop="1" thickBot="1" x14ac:dyDescent="0.4">
      <c r="A28" s="512"/>
      <c r="B28" s="513"/>
      <c r="C28" s="513"/>
      <c r="D28" s="513"/>
      <c r="E28" s="513"/>
      <c r="F28" s="513"/>
      <c r="G28" s="514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</row>
    <row r="29" spans="1:46" ht="23.65" customHeight="1" thickTop="1" thickBot="1" x14ac:dyDescent="0.4">
      <c r="A29" s="512"/>
      <c r="B29" s="513"/>
      <c r="C29" s="513"/>
      <c r="D29" s="513"/>
      <c r="E29" s="513"/>
      <c r="F29" s="513"/>
      <c r="G29" s="514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</row>
    <row r="30" spans="1:46" ht="23.65" customHeight="1" thickTop="1" thickBot="1" x14ac:dyDescent="0.4">
      <c r="A30" s="527" t="s">
        <v>110</v>
      </c>
      <c r="B30" s="528"/>
      <c r="C30" s="528"/>
      <c r="D30" s="528"/>
      <c r="E30" s="528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1:46" ht="23.65" customHeight="1" thickTop="1" thickBot="1" x14ac:dyDescent="0.4">
      <c r="A31" s="529"/>
      <c r="B31" s="530"/>
      <c r="C31" s="530"/>
      <c r="D31" s="530"/>
      <c r="E31" s="530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</row>
    <row r="32" spans="1:46" ht="23.25" x14ac:dyDescent="0.2">
      <c r="A32" s="142"/>
      <c r="B32" s="142"/>
      <c r="C32" s="142"/>
      <c r="D32" s="142"/>
      <c r="E32" s="142"/>
      <c r="F32" s="142"/>
      <c r="G32" s="142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1:46" ht="24" thickBot="1" x14ac:dyDescent="0.4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ht="24.75" thickTop="1" thickBot="1" x14ac:dyDescent="0.4">
      <c r="A34" s="524" t="s">
        <v>103</v>
      </c>
      <c r="B34" s="525"/>
      <c r="C34" s="525"/>
      <c r="D34" s="525"/>
      <c r="E34" s="525"/>
      <c r="F34" s="525"/>
      <c r="G34" s="526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1:46" ht="23.65" customHeight="1" thickTop="1" thickBot="1" x14ac:dyDescent="0.4">
      <c r="A35" s="515" t="s">
        <v>107</v>
      </c>
      <c r="B35" s="516"/>
      <c r="C35" s="516"/>
      <c r="D35" s="516"/>
      <c r="E35" s="516"/>
      <c r="F35" s="516"/>
      <c r="G35" s="517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</row>
    <row r="36" spans="1:46" ht="23.65" customHeight="1" thickTop="1" thickBot="1" x14ac:dyDescent="0.4">
      <c r="A36" s="518"/>
      <c r="B36" s="519"/>
      <c r="C36" s="519"/>
      <c r="D36" s="519"/>
      <c r="E36" s="519"/>
      <c r="F36" s="519"/>
      <c r="G36" s="520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</row>
    <row r="37" spans="1:46" ht="23.65" customHeight="1" thickTop="1" thickBot="1" x14ac:dyDescent="0.4">
      <c r="A37" s="518"/>
      <c r="B37" s="519"/>
      <c r="C37" s="519"/>
      <c r="D37" s="519"/>
      <c r="E37" s="519"/>
      <c r="F37" s="519"/>
      <c r="G37" s="520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</row>
    <row r="38" spans="1:46" ht="23.65" customHeight="1" thickTop="1" thickBot="1" x14ac:dyDescent="0.4">
      <c r="A38" s="495" t="s">
        <v>110</v>
      </c>
      <c r="B38" s="496"/>
      <c r="C38" s="496"/>
      <c r="D38" s="496"/>
      <c r="E38" s="496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ht="23.65" customHeight="1" thickTop="1" thickBot="1" x14ac:dyDescent="0.4">
      <c r="A39" s="497"/>
      <c r="B39" s="498"/>
      <c r="C39" s="498"/>
      <c r="D39" s="498"/>
      <c r="E39" s="498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</row>
    <row r="40" spans="1:46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141"/>
      <c r="K40" s="141"/>
      <c r="L40" s="141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</row>
    <row r="41" spans="1:46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141"/>
      <c r="K41" s="141"/>
      <c r="L41" s="141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</row>
    <row r="42" spans="1:46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</row>
    <row r="43" spans="1:46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</row>
    <row r="44" spans="1:46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</row>
    <row r="45" spans="1:46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</row>
    <row r="46" spans="1:46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</row>
    <row r="47" spans="1:46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1:46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</row>
    <row r="49" spans="1:46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1:46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</row>
    <row r="51" spans="1:46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</row>
    <row r="52" spans="1:46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</row>
    <row r="53" spans="1:46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</row>
    <row r="54" spans="1:46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</row>
    <row r="55" spans="1:46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</row>
    <row r="56" spans="1:46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</row>
    <row r="57" spans="1:46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</row>
    <row r="58" spans="1:46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</row>
    <row r="59" spans="1:4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1:46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spans="1:46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</row>
    <row r="62" spans="1:46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</row>
    <row r="63" spans="1:46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</row>
    <row r="64" spans="1:46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</row>
    <row r="65" spans="1:46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</row>
    <row r="66" spans="1:46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</row>
    <row r="67" spans="1:46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</row>
    <row r="68" spans="1:46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</row>
    <row r="69" spans="1:46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</row>
    <row r="70" spans="1:46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</row>
    <row r="71" spans="1:46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</row>
    <row r="72" spans="1:46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</row>
    <row r="73" spans="1:46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</row>
    <row r="74" spans="1:46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</row>
    <row r="75" spans="1:46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</row>
    <row r="76" spans="1:46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</row>
    <row r="77" spans="1:46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</row>
    <row r="78" spans="1:46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</row>
    <row r="79" spans="1:46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</row>
    <row r="80" spans="1:46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</row>
    <row r="81" spans="1:46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</row>
    <row r="82" spans="1:46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</row>
    <row r="83" spans="1:46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</row>
    <row r="84" spans="1:46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</row>
    <row r="85" spans="1:46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</row>
    <row r="86" spans="1:46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</row>
    <row r="87" spans="1:46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</row>
    <row r="88" spans="1:46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</row>
    <row r="89" spans="1:46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</row>
    <row r="90" spans="1:46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</row>
    <row r="91" spans="1:46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  <row r="92" spans="1:46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</row>
    <row r="93" spans="1:46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</row>
    <row r="94" spans="1:46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</row>
    <row r="95" spans="1:46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</row>
    <row r="96" spans="1:46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</row>
    <row r="97" spans="1:46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</row>
    <row r="98" spans="1:46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</row>
    <row r="99" spans="1:46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</row>
    <row r="100" spans="1:46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</row>
    <row r="101" spans="1:46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</row>
    <row r="102" spans="1:46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</row>
  </sheetData>
  <sheetProtection algorithmName="SHA-512" hashValue="i6nU1yJ/AIUtf79cWn+tOrzJvGVrfK/NtPDM70UJ6rXAFVs2m+FsJ+upnp6m2HTADx60BGXKwH7GIBVlvlwq9Q==" saltValue="HdHbWVDvDlxBNSoCZbq7LA==" spinCount="100000" sheet="1" objects="1" scenarios="1"/>
  <mergeCells count="69">
    <mergeCell ref="AF2:AG2"/>
    <mergeCell ref="AI4:AN4"/>
    <mergeCell ref="AI6:AN6"/>
    <mergeCell ref="AI10:AN10"/>
    <mergeCell ref="AI11:AN11"/>
    <mergeCell ref="AE4:AG6"/>
    <mergeCell ref="AI12:AN13"/>
    <mergeCell ref="A38:E39"/>
    <mergeCell ref="F38:G39"/>
    <mergeCell ref="AE8:AG8"/>
    <mergeCell ref="AE7:AG7"/>
    <mergeCell ref="I38:L38"/>
    <mergeCell ref="H39:L39"/>
    <mergeCell ref="A34:G34"/>
    <mergeCell ref="I34:L34"/>
    <mergeCell ref="A35:G37"/>
    <mergeCell ref="I35:L35"/>
    <mergeCell ref="I36:L36"/>
    <mergeCell ref="I37:L37"/>
    <mergeCell ref="A27:G29"/>
    <mergeCell ref="I27:L27"/>
    <mergeCell ref="I28:L28"/>
    <mergeCell ref="A26:G26"/>
    <mergeCell ref="I26:L26"/>
    <mergeCell ref="A22:E23"/>
    <mergeCell ref="F22:G23"/>
    <mergeCell ref="A30:E31"/>
    <mergeCell ref="F30:G31"/>
    <mergeCell ref="I29:L29"/>
    <mergeCell ref="I30:L30"/>
    <mergeCell ref="H31:L31"/>
    <mergeCell ref="I22:L22"/>
    <mergeCell ref="H23:L23"/>
    <mergeCell ref="A18:G18"/>
    <mergeCell ref="I18:L18"/>
    <mergeCell ref="A19:G21"/>
    <mergeCell ref="I19:L19"/>
    <mergeCell ref="I20:L20"/>
    <mergeCell ref="I21:L21"/>
    <mergeCell ref="A6:A15"/>
    <mergeCell ref="H6:L6"/>
    <mergeCell ref="AC6:AC15"/>
    <mergeCell ref="H7:L7"/>
    <mergeCell ref="H8:L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H4:L5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G4:G5"/>
    <mergeCell ref="F1:J2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8C7DB-FAA7-4C1D-99A4-9B931AFAD75D}">
  <sheetPr codeName="Foglio8">
    <pageSetUpPr fitToPage="1"/>
  </sheetPr>
  <dimension ref="A1:AT102"/>
  <sheetViews>
    <sheetView showGridLines="0"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46" ht="25.15" customHeight="1" thickBot="1" x14ac:dyDescent="0.25">
      <c r="A1" s="556" t="s">
        <v>109</v>
      </c>
      <c r="B1" s="557"/>
      <c r="C1" s="638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6" ht="25.15" customHeight="1" thickBot="1" x14ac:dyDescent="0.25">
      <c r="A2" s="558"/>
      <c r="B2" s="559"/>
      <c r="C2" s="639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+'A4'!AF2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1:46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</row>
    <row r="4" spans="1:46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</row>
    <row r="5" spans="1:46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</row>
    <row r="6" spans="1:46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</row>
    <row r="7" spans="1:46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</row>
    <row r="8" spans="1:46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</row>
    <row r="9" spans="1:46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</row>
    <row r="10" spans="1:46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</row>
    <row r="11" spans="1:46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</row>
    <row r="12" spans="1:46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</row>
    <row r="13" spans="1:46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</row>
    <row r="14" spans="1:46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41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</row>
    <row r="15" spans="1:46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41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1:46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</row>
    <row r="17" spans="1:46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</row>
    <row r="18" spans="1:46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</row>
    <row r="19" spans="1:46" ht="23.65" customHeight="1" thickTop="1" thickBot="1" x14ac:dyDescent="0.4">
      <c r="A19" s="624" t="s">
        <v>106</v>
      </c>
      <c r="B19" s="625"/>
      <c r="C19" s="625"/>
      <c r="D19" s="625"/>
      <c r="E19" s="625"/>
      <c r="F19" s="625"/>
      <c r="G19" s="626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</row>
    <row r="20" spans="1:46" ht="23.65" customHeight="1" thickTop="1" thickBot="1" x14ac:dyDescent="0.4">
      <c r="A20" s="627"/>
      <c r="B20" s="628"/>
      <c r="C20" s="628"/>
      <c r="D20" s="628"/>
      <c r="E20" s="628"/>
      <c r="F20" s="628"/>
      <c r="G20" s="629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</row>
    <row r="21" spans="1:46" ht="23.65" customHeight="1" thickTop="1" thickBot="1" x14ac:dyDescent="0.4">
      <c r="A21" s="627"/>
      <c r="B21" s="628"/>
      <c r="C21" s="628"/>
      <c r="D21" s="628"/>
      <c r="E21" s="628"/>
      <c r="F21" s="628"/>
      <c r="G21" s="629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</row>
    <row r="22" spans="1:46" ht="23.65" customHeight="1" thickTop="1" thickBot="1" x14ac:dyDescent="0.4">
      <c r="A22" s="591" t="s">
        <v>110</v>
      </c>
      <c r="B22" s="592"/>
      <c r="C22" s="592"/>
      <c r="D22" s="592"/>
      <c r="E22" s="592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</row>
    <row r="23" spans="1:46" ht="23.65" customHeight="1" thickTop="1" thickBot="1" x14ac:dyDescent="0.4">
      <c r="A23" s="593"/>
      <c r="B23" s="594"/>
      <c r="C23" s="594"/>
      <c r="D23" s="594"/>
      <c r="E23" s="594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</row>
    <row r="24" spans="1:46" ht="23.25" x14ac:dyDescent="0.2">
      <c r="A24" s="142"/>
      <c r="B24" s="142"/>
      <c r="C24" s="142"/>
      <c r="D24" s="142"/>
      <c r="E24" s="142"/>
      <c r="F24" s="142"/>
      <c r="G24" s="142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</row>
    <row r="25" spans="1:46" ht="24" thickBot="1" x14ac:dyDescent="0.4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</row>
    <row r="26" spans="1:46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</row>
    <row r="27" spans="1:46" ht="23.65" customHeight="1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</row>
    <row r="28" spans="1:46" ht="23.65" customHeight="1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</row>
    <row r="29" spans="1:46" ht="23.65" customHeight="1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</row>
    <row r="30" spans="1:46" ht="23.65" customHeight="1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1:46" ht="23.65" customHeight="1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</row>
    <row r="32" spans="1:46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1:46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1:46" ht="23.65" customHeight="1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</row>
    <row r="36" spans="1:46" ht="23.65" customHeight="1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</row>
    <row r="37" spans="1:46" ht="23.65" customHeight="1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</row>
    <row r="38" spans="1:46" ht="23.65" customHeight="1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ht="23.65" customHeight="1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</row>
    <row r="40" spans="1:46" ht="23.25" x14ac:dyDescent="0.2">
      <c r="A40" s="137"/>
      <c r="B40" s="137"/>
      <c r="C40" s="137"/>
      <c r="D40" s="137"/>
      <c r="E40" s="137"/>
      <c r="F40" s="137"/>
      <c r="G40" s="137"/>
      <c r="H40" s="153"/>
      <c r="I40" s="154"/>
      <c r="J40" s="141"/>
      <c r="K40" s="141"/>
      <c r="L40" s="141"/>
      <c r="M40" s="143"/>
      <c r="N40" s="155"/>
      <c r="O40" s="155"/>
      <c r="P40" s="155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</row>
    <row r="41" spans="1:46" ht="23.25" x14ac:dyDescent="0.2">
      <c r="A41" s="137"/>
      <c r="B41" s="137"/>
      <c r="C41" s="137"/>
      <c r="D41" s="137"/>
      <c r="E41" s="137"/>
      <c r="F41" s="137"/>
      <c r="G41" s="137"/>
      <c r="H41" s="153"/>
      <c r="I41" s="154"/>
      <c r="J41" s="141"/>
      <c r="K41" s="141"/>
      <c r="L41" s="141"/>
      <c r="M41" s="143"/>
      <c r="N41" s="155"/>
      <c r="O41" s="155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</row>
    <row r="42" spans="1:46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</row>
    <row r="43" spans="1:46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</row>
    <row r="44" spans="1:46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</row>
    <row r="45" spans="1:46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</row>
    <row r="46" spans="1:46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</row>
    <row r="47" spans="1:46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1:46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</row>
    <row r="49" spans="1:46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1:46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</row>
    <row r="51" spans="1:46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</row>
    <row r="52" spans="1:46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</row>
    <row r="53" spans="1:46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</row>
    <row r="54" spans="1:46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</row>
    <row r="55" spans="1:46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</row>
    <row r="56" spans="1:46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</row>
    <row r="57" spans="1:46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</row>
    <row r="58" spans="1:46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</row>
    <row r="59" spans="1:4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1:46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spans="1:46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</row>
    <row r="62" spans="1:46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</row>
    <row r="63" spans="1:46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</row>
    <row r="64" spans="1:46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</row>
    <row r="65" spans="1:46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</row>
    <row r="66" spans="1:46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</row>
    <row r="67" spans="1:46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</row>
    <row r="68" spans="1:46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</row>
    <row r="69" spans="1:46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</row>
    <row r="70" spans="1:46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</row>
    <row r="71" spans="1:46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</row>
    <row r="72" spans="1:46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</row>
    <row r="73" spans="1:46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</row>
    <row r="74" spans="1:46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</row>
    <row r="75" spans="1:46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</row>
    <row r="76" spans="1:46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</row>
    <row r="77" spans="1:46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</row>
    <row r="78" spans="1:46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</row>
    <row r="79" spans="1:46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</row>
    <row r="80" spans="1:46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</row>
    <row r="81" spans="1:46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</row>
    <row r="82" spans="1:46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</row>
    <row r="83" spans="1:46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</row>
    <row r="84" spans="1:46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</row>
    <row r="85" spans="1:46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</row>
    <row r="86" spans="1:46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</row>
    <row r="87" spans="1:46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</row>
    <row r="88" spans="1:46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</row>
    <row r="89" spans="1:46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</row>
    <row r="90" spans="1:46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</row>
    <row r="91" spans="1:46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  <row r="92" spans="1:46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</row>
    <row r="93" spans="1:46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</row>
    <row r="94" spans="1:46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</row>
    <row r="95" spans="1:46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</row>
    <row r="96" spans="1:46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</row>
    <row r="97" spans="1:46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</row>
    <row r="98" spans="1:46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</row>
    <row r="99" spans="1:46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</row>
    <row r="100" spans="1:46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</row>
    <row r="101" spans="1:46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</row>
    <row r="102" spans="1:46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</row>
  </sheetData>
  <sheetProtection algorithmName="SHA-512" hashValue="zWMYfyCJZgdSPfSHevcBLyEW5xTtwtDryU2QfvS85FkX7785EiK2uc8WbkCxN2cwGHzI5edwP+Bv9RqyEgyxAw==" saltValue="qVjdFQJoCTVcH7n2bsnH4A==" spinCount="100000" sheet="1" objects="1" scenarios="1"/>
  <mergeCells count="69">
    <mergeCell ref="AF2:AG2"/>
    <mergeCell ref="AI4:AN4"/>
    <mergeCell ref="AI6:AN6"/>
    <mergeCell ref="AI10:AN10"/>
    <mergeCell ref="AI11:AN11"/>
    <mergeCell ref="AE4:AG6"/>
    <mergeCell ref="AI12:AN13"/>
    <mergeCell ref="A38:E39"/>
    <mergeCell ref="F38:G39"/>
    <mergeCell ref="AE8:AG8"/>
    <mergeCell ref="AE7:AG7"/>
    <mergeCell ref="I38:L38"/>
    <mergeCell ref="H39:L39"/>
    <mergeCell ref="A34:G34"/>
    <mergeCell ref="I34:L34"/>
    <mergeCell ref="A35:G37"/>
    <mergeCell ref="I35:L35"/>
    <mergeCell ref="I36:L36"/>
    <mergeCell ref="I37:L37"/>
    <mergeCell ref="A27:G29"/>
    <mergeCell ref="I27:L27"/>
    <mergeCell ref="I28:L28"/>
    <mergeCell ref="A26:G26"/>
    <mergeCell ref="I26:L26"/>
    <mergeCell ref="A22:E23"/>
    <mergeCell ref="F22:G23"/>
    <mergeCell ref="A30:E31"/>
    <mergeCell ref="F30:G31"/>
    <mergeCell ref="I29:L29"/>
    <mergeCell ref="I30:L30"/>
    <mergeCell ref="H31:L31"/>
    <mergeCell ref="I22:L22"/>
    <mergeCell ref="H23:L23"/>
    <mergeCell ref="A18:G18"/>
    <mergeCell ref="I18:L18"/>
    <mergeCell ref="A19:G21"/>
    <mergeCell ref="I19:L19"/>
    <mergeCell ref="I20:L20"/>
    <mergeCell ref="I21:L21"/>
    <mergeCell ref="A6:A15"/>
    <mergeCell ref="H6:L6"/>
    <mergeCell ref="AC6:AC15"/>
    <mergeCell ref="H7:L7"/>
    <mergeCell ref="H8:L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H4:L5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H3:L3"/>
    <mergeCell ref="G4:G5"/>
    <mergeCell ref="F1:J2"/>
  </mergeCells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B0C7-3E4C-4490-B0AE-0AE8A5A47B70}">
  <sheetPr codeName="Foglio9">
    <pageSetUpPr fitToPage="1"/>
  </sheetPr>
  <dimension ref="A1:AT102"/>
  <sheetViews>
    <sheetView showGridLines="0" zoomScale="75" zoomScaleNormal="75" workbookViewId="0">
      <selection activeCell="C1" sqref="C1:C2"/>
    </sheetView>
  </sheetViews>
  <sheetFormatPr defaultRowHeight="12.75" x14ac:dyDescent="0.2"/>
  <cols>
    <col min="1" max="1" width="7" customWidth="1"/>
    <col min="2" max="2" width="3.83203125" customWidth="1"/>
    <col min="3" max="3" width="28.6640625" customWidth="1"/>
    <col min="4" max="5" width="18.83203125" customWidth="1"/>
    <col min="6" max="6" width="15.6640625" customWidth="1"/>
    <col min="7" max="7" width="12.6640625" customWidth="1"/>
    <col min="8" max="8" width="5.6640625" customWidth="1"/>
    <col min="9" max="12" width="1.83203125" customWidth="1"/>
    <col min="13" max="13" width="9.6640625" customWidth="1"/>
    <col min="14" max="16" width="6.1640625" customWidth="1"/>
    <col min="17" max="26" width="0" hidden="1" customWidth="1"/>
    <col min="27" max="27" width="0.1640625" customWidth="1"/>
    <col min="28" max="28" width="2" customWidth="1"/>
    <col min="29" max="29" width="12.6640625" customWidth="1"/>
    <col min="30" max="30" width="2.6640625" customWidth="1"/>
    <col min="31" max="31" width="20.33203125" customWidth="1"/>
    <col min="32" max="32" width="1.6640625" customWidth="1"/>
    <col min="33" max="33" width="6.6640625" customWidth="1"/>
    <col min="34" max="34" width="2.6640625" customWidth="1"/>
    <col min="39" max="39" width="2.6640625" customWidth="1"/>
  </cols>
  <sheetData>
    <row r="1" spans="1:46" ht="25.15" customHeight="1" thickBot="1" x14ac:dyDescent="0.25">
      <c r="A1" s="556" t="s">
        <v>109</v>
      </c>
      <c r="B1" s="557"/>
      <c r="C1" s="560"/>
      <c r="D1" s="215" t="s">
        <v>85</v>
      </c>
      <c r="E1" s="216" t="s">
        <v>5</v>
      </c>
      <c r="F1" s="541" t="s">
        <v>144</v>
      </c>
      <c r="G1" s="542"/>
      <c r="H1" s="542"/>
      <c r="I1" s="542"/>
      <c r="J1" s="542"/>
      <c r="K1" s="535" t="str">
        <f>IF(+'SCHEDE '!B2=0,"Inserire il nome nel file SCHEDE",+'SCHEDE '!B2)</f>
        <v>Inserire il nome nel file SCHEDE</v>
      </c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6" ht="25.15" customHeight="1" thickBot="1" x14ac:dyDescent="0.25">
      <c r="A2" s="558"/>
      <c r="B2" s="559"/>
      <c r="C2" s="561"/>
      <c r="D2" s="197"/>
      <c r="E2" s="198"/>
      <c r="F2" s="543"/>
      <c r="G2" s="544"/>
      <c r="H2" s="544"/>
      <c r="I2" s="544"/>
      <c r="J2" s="544"/>
      <c r="K2" s="538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40"/>
      <c r="AD2" s="137"/>
      <c r="AE2" s="168" t="s">
        <v>7</v>
      </c>
      <c r="AF2" s="589" t="str">
        <f>+Start!X4</f>
        <v>10.4</v>
      </c>
      <c r="AG2" s="590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1:46" ht="25.15" customHeight="1" thickBot="1" x14ac:dyDescent="0.25">
      <c r="A3" s="156"/>
      <c r="B3" s="156"/>
      <c r="C3" s="156"/>
      <c r="D3" s="156"/>
      <c r="E3" s="156"/>
      <c r="F3" s="196"/>
      <c r="G3" s="194" t="s">
        <v>135</v>
      </c>
      <c r="H3" s="579" t="s">
        <v>145</v>
      </c>
      <c r="I3" s="580"/>
      <c r="J3" s="580"/>
      <c r="K3" s="580"/>
      <c r="L3" s="581"/>
      <c r="M3" s="156"/>
      <c r="N3" s="156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</row>
    <row r="4" spans="1:46" ht="30" customHeight="1" thickTop="1" x14ac:dyDescent="0.2">
      <c r="A4" s="630" t="s">
        <v>109</v>
      </c>
      <c r="B4" s="614" t="s">
        <v>90</v>
      </c>
      <c r="C4" s="584" t="s">
        <v>84</v>
      </c>
      <c r="D4" s="582" t="s">
        <v>85</v>
      </c>
      <c r="E4" s="582" t="s">
        <v>5</v>
      </c>
      <c r="F4" s="616" t="s">
        <v>108</v>
      </c>
      <c r="G4" s="554" t="s">
        <v>154</v>
      </c>
      <c r="H4" s="545" t="s">
        <v>152</v>
      </c>
      <c r="I4" s="546"/>
      <c r="J4" s="546"/>
      <c r="K4" s="546"/>
      <c r="L4" s="547"/>
      <c r="M4" s="574" t="s">
        <v>6</v>
      </c>
      <c r="N4" s="576" t="s">
        <v>89</v>
      </c>
      <c r="O4" s="577"/>
      <c r="P4" s="578"/>
      <c r="Q4" s="98" t="s">
        <v>91</v>
      </c>
      <c r="R4" s="98" t="s">
        <v>92</v>
      </c>
      <c r="S4" s="98" t="s">
        <v>93</v>
      </c>
      <c r="T4" s="98" t="s">
        <v>94</v>
      </c>
      <c r="U4" s="98" t="s">
        <v>95</v>
      </c>
      <c r="V4" s="98" t="s">
        <v>96</v>
      </c>
      <c r="W4" s="98" t="s">
        <v>97</v>
      </c>
      <c r="X4" s="98" t="s">
        <v>98</v>
      </c>
      <c r="Y4" s="98" t="s">
        <v>99</v>
      </c>
      <c r="AA4" s="93"/>
      <c r="AB4" s="137"/>
      <c r="AC4" s="632" t="s">
        <v>136</v>
      </c>
      <c r="AD4" s="138"/>
      <c r="AE4" s="599" t="s">
        <v>112</v>
      </c>
      <c r="AF4" s="600"/>
      <c r="AG4" s="601"/>
      <c r="AH4" s="137"/>
      <c r="AI4" s="488" t="s">
        <v>146</v>
      </c>
      <c r="AJ4" s="488"/>
      <c r="AK4" s="488"/>
      <c r="AL4" s="488"/>
      <c r="AM4" s="488"/>
      <c r="AN4" s="488"/>
      <c r="AO4" s="137"/>
      <c r="AP4" s="137"/>
      <c r="AQ4" s="137"/>
      <c r="AR4" s="137"/>
      <c r="AS4" s="137"/>
      <c r="AT4" s="137"/>
    </row>
    <row r="5" spans="1:46" ht="30" customHeight="1" thickBot="1" x14ac:dyDescent="0.25">
      <c r="A5" s="631"/>
      <c r="B5" s="615"/>
      <c r="C5" s="585"/>
      <c r="D5" s="583"/>
      <c r="E5" s="583"/>
      <c r="F5" s="617"/>
      <c r="G5" s="555"/>
      <c r="H5" s="548"/>
      <c r="I5" s="549"/>
      <c r="J5" s="549"/>
      <c r="K5" s="549"/>
      <c r="L5" s="550"/>
      <c r="M5" s="575"/>
      <c r="N5" s="92" t="s">
        <v>86</v>
      </c>
      <c r="O5" s="4" t="s">
        <v>87</v>
      </c>
      <c r="P5" s="5" t="s">
        <v>88</v>
      </c>
      <c r="Q5" s="98" t="s">
        <v>100</v>
      </c>
      <c r="R5" s="99"/>
      <c r="S5" s="99"/>
      <c r="T5" s="99"/>
      <c r="U5" s="99"/>
      <c r="V5" s="99"/>
      <c r="W5" s="99"/>
      <c r="X5" s="99"/>
      <c r="Y5" s="99"/>
      <c r="AA5" s="93"/>
      <c r="AB5" s="137"/>
      <c r="AC5" s="633"/>
      <c r="AD5" s="138"/>
      <c r="AE5" s="602"/>
      <c r="AF5" s="603"/>
      <c r="AG5" s="604"/>
      <c r="AH5" s="137"/>
      <c r="AI5" s="287" t="s">
        <v>147</v>
      </c>
      <c r="AJ5" s="287"/>
      <c r="AK5" s="287"/>
      <c r="AL5" s="287"/>
      <c r="AM5" s="287"/>
      <c r="AN5" s="321"/>
      <c r="AO5" s="137"/>
      <c r="AP5" s="137"/>
      <c r="AQ5" s="137"/>
      <c r="AR5" s="137"/>
      <c r="AS5" s="137"/>
      <c r="AT5" s="137"/>
    </row>
    <row r="6" spans="1:46" ht="25.15" customHeight="1" thickTop="1" thickBot="1" x14ac:dyDescent="0.4">
      <c r="A6" s="571" t="str">
        <f>IF(+Anno_1=0,"",+Anno_1)</f>
        <v/>
      </c>
      <c r="B6" s="94">
        <v>1</v>
      </c>
      <c r="C6" s="159"/>
      <c r="D6" s="206"/>
      <c r="E6" s="207"/>
      <c r="F6" s="158" t="str">
        <f t="shared" ref="F6:F15" si="0">IF(OR(D6=0,E6=0,+Anno_1=0),"",IF(OR(E6&gt;data_2,D6&lt;data_1),"DATA ERRATA","ok"))</f>
        <v/>
      </c>
      <c r="G6" s="204"/>
      <c r="H6" s="551"/>
      <c r="I6" s="552"/>
      <c r="J6" s="552"/>
      <c r="K6" s="552"/>
      <c r="L6" s="553"/>
      <c r="M6" s="200">
        <f>IF(G6=0,0,      IF(H6=0,0,IF(AND(G6&lt;&gt;"AA",G6&lt;&gt;"AT",G6&lt;&gt;"CS",G6&lt;&gt;"ALTRO"),"ERRORE",IF(AND(H6&lt;&gt;"NON",H6&lt;&gt;"SSS",H6&lt;&gt;"ENTE"),"ERRORE",ROUND(E6-D6+1,0)))))</f>
        <v>0</v>
      </c>
      <c r="N6" s="103">
        <f t="shared" ref="N6:N9" si="1">FLOOR(R6,1)</f>
        <v>0</v>
      </c>
      <c r="O6" s="100">
        <f>FLOOR(V6,1)</f>
        <v>0</v>
      </c>
      <c r="P6" s="105">
        <f t="shared" ref="P6:P9" si="2">U6-X6</f>
        <v>0</v>
      </c>
      <c r="Q6" s="95">
        <f t="shared" ref="Q6:Q9" si="3">T6+X6+Y6</f>
        <v>0</v>
      </c>
      <c r="R6" s="96">
        <f t="shared" ref="R6:R9" si="4">M6/365</f>
        <v>0</v>
      </c>
      <c r="S6" s="96">
        <f t="shared" ref="S6:S16" si="5">FLOOR(R6,1)</f>
        <v>0</v>
      </c>
      <c r="T6" s="96">
        <f t="shared" ref="T6:T16" si="6">S6*365</f>
        <v>0</v>
      </c>
      <c r="U6" s="96">
        <f t="shared" ref="U6:U9" si="7">M6-T6</f>
        <v>0</v>
      </c>
      <c r="V6" s="96">
        <f t="shared" ref="V6:V16" si="8">U6/30</f>
        <v>0</v>
      </c>
      <c r="W6" s="96">
        <f t="shared" ref="W6:W16" si="9">FLOOR(V6,1)</f>
        <v>0</v>
      </c>
      <c r="X6" s="96">
        <f t="shared" ref="X6:X16" si="10">W6*30</f>
        <v>0</v>
      </c>
      <c r="Y6" s="6">
        <f t="shared" ref="Y6:Y9" si="11">U6-X6</f>
        <v>0</v>
      </c>
      <c r="AA6" s="93"/>
      <c r="AB6" s="137"/>
      <c r="AC6" s="571" t="str">
        <f>IF(+Anno_1=0,"",+Anno_1)</f>
        <v/>
      </c>
      <c r="AD6" s="139"/>
      <c r="AE6" s="602"/>
      <c r="AF6" s="603"/>
      <c r="AG6" s="604"/>
      <c r="AH6" s="137"/>
      <c r="AI6" s="488" t="s">
        <v>148</v>
      </c>
      <c r="AJ6" s="488"/>
      <c r="AK6" s="488"/>
      <c r="AL6" s="488"/>
      <c r="AM6" s="488"/>
      <c r="AN6" s="488"/>
      <c r="AO6" s="137"/>
      <c r="AP6" s="137"/>
      <c r="AQ6" s="137"/>
      <c r="AR6" s="137"/>
      <c r="AS6" s="137"/>
      <c r="AT6" s="137"/>
    </row>
    <row r="7" spans="1:46" ht="25.15" customHeight="1" thickBot="1" x14ac:dyDescent="0.4">
      <c r="A7" s="572"/>
      <c r="B7" s="94">
        <v>2</v>
      </c>
      <c r="C7" s="159"/>
      <c r="D7" s="206"/>
      <c r="E7" s="207"/>
      <c r="F7" s="158" t="str">
        <f t="shared" si="0"/>
        <v/>
      </c>
      <c r="G7" s="204"/>
      <c r="H7" s="551"/>
      <c r="I7" s="552"/>
      <c r="J7" s="552"/>
      <c r="K7" s="552"/>
      <c r="L7" s="553"/>
      <c r="M7" s="201">
        <f>IF(G7=0,0,      IF(H7=0,0,IF(AND(G7&lt;&gt;"AA",G7&lt;&gt;"AT",G7&lt;&gt;"CS",G7&lt;&gt;"ALTRO"),"ERRORE",IF(AND(H7&lt;&gt;"NON",H7&lt;&gt;"SS",H7&lt;&gt;"ENTE"),"ERRORE",ROUND(E7-D7+1,0)))))</f>
        <v>0</v>
      </c>
      <c r="N7" s="103">
        <f t="shared" si="1"/>
        <v>0</v>
      </c>
      <c r="O7" s="104">
        <f t="shared" ref="O7:O9" si="12">FLOOR(V7,1)</f>
        <v>0</v>
      </c>
      <c r="P7" s="105">
        <f t="shared" si="2"/>
        <v>0</v>
      </c>
      <c r="Q7" s="95">
        <f t="shared" si="3"/>
        <v>0</v>
      </c>
      <c r="R7" s="96">
        <f t="shared" si="4"/>
        <v>0</v>
      </c>
      <c r="S7" s="96">
        <f t="shared" si="5"/>
        <v>0</v>
      </c>
      <c r="T7" s="96">
        <f t="shared" si="6"/>
        <v>0</v>
      </c>
      <c r="U7" s="96">
        <f t="shared" si="7"/>
        <v>0</v>
      </c>
      <c r="V7" s="96">
        <f t="shared" si="8"/>
        <v>0</v>
      </c>
      <c r="W7" s="96">
        <f t="shared" si="9"/>
        <v>0</v>
      </c>
      <c r="X7" s="96">
        <f t="shared" si="10"/>
        <v>0</v>
      </c>
      <c r="Y7" s="6">
        <f t="shared" si="11"/>
        <v>0</v>
      </c>
      <c r="AA7" s="93"/>
      <c r="AB7" s="137"/>
      <c r="AC7" s="572"/>
      <c r="AD7" s="140"/>
      <c r="AE7" s="566" t="s">
        <v>158</v>
      </c>
      <c r="AF7" s="567"/>
      <c r="AG7" s="568"/>
      <c r="AH7" s="137"/>
      <c r="AI7" s="287" t="s">
        <v>149</v>
      </c>
      <c r="AJ7" s="287"/>
      <c r="AK7" s="287"/>
      <c r="AL7" s="287"/>
      <c r="AM7" s="287"/>
      <c r="AN7" s="321"/>
      <c r="AO7" s="137"/>
      <c r="AP7" s="137"/>
      <c r="AQ7" s="137"/>
      <c r="AR7" s="137"/>
      <c r="AS7" s="137"/>
      <c r="AT7" s="137"/>
    </row>
    <row r="8" spans="1:46" ht="25.15" customHeight="1" thickBot="1" x14ac:dyDescent="0.4">
      <c r="A8" s="572"/>
      <c r="B8" s="94">
        <v>3</v>
      </c>
      <c r="C8" s="159"/>
      <c r="D8" s="206"/>
      <c r="E8" s="207"/>
      <c r="F8" s="158" t="str">
        <f t="shared" si="0"/>
        <v/>
      </c>
      <c r="G8" s="204"/>
      <c r="H8" s="551"/>
      <c r="I8" s="552"/>
      <c r="J8" s="552"/>
      <c r="K8" s="552"/>
      <c r="L8" s="553"/>
      <c r="M8" s="201">
        <f t="shared" ref="M8:M15" si="13">IF(G8=0,0,      IF(H8=0,0,IF(AND(G8&lt;&gt;"AA",G8&lt;&gt;"AT",G8&lt;&gt;"CS",G8&lt;&gt;"ALTRO"),"ERRORE",IF(AND(H8&lt;&gt;"NON",H8&lt;&gt;"SS",H8&lt;&gt;"ENTE"),"ERRORE",ROUND(E8-D8+1,0)))))</f>
        <v>0</v>
      </c>
      <c r="N8" s="103">
        <f t="shared" si="1"/>
        <v>0</v>
      </c>
      <c r="O8" s="104">
        <f t="shared" si="12"/>
        <v>0</v>
      </c>
      <c r="P8" s="105">
        <f t="shared" si="2"/>
        <v>0</v>
      </c>
      <c r="Q8" s="95">
        <f t="shared" si="3"/>
        <v>0</v>
      </c>
      <c r="R8" s="96">
        <f t="shared" si="4"/>
        <v>0</v>
      </c>
      <c r="S8" s="96">
        <f t="shared" si="5"/>
        <v>0</v>
      </c>
      <c r="T8" s="96">
        <f t="shared" si="6"/>
        <v>0</v>
      </c>
      <c r="U8" s="96">
        <f t="shared" si="7"/>
        <v>0</v>
      </c>
      <c r="V8" s="96">
        <f t="shared" si="8"/>
        <v>0</v>
      </c>
      <c r="W8" s="96">
        <f t="shared" si="9"/>
        <v>0</v>
      </c>
      <c r="X8" s="96">
        <f t="shared" si="10"/>
        <v>0</v>
      </c>
      <c r="Y8" s="6">
        <f t="shared" si="11"/>
        <v>0</v>
      </c>
      <c r="AA8" s="93"/>
      <c r="AB8" s="137"/>
      <c r="AC8" s="572"/>
      <c r="AD8" s="140"/>
      <c r="AE8" s="563" t="s">
        <v>132</v>
      </c>
      <c r="AF8" s="564"/>
      <c r="AG8" s="565"/>
      <c r="AH8" s="137"/>
      <c r="AI8" s="171"/>
      <c r="AJ8" s="171"/>
      <c r="AK8" s="171"/>
      <c r="AL8" s="171"/>
      <c r="AM8" s="171"/>
      <c r="AN8" s="137"/>
      <c r="AO8" s="137"/>
      <c r="AP8" s="137"/>
      <c r="AQ8" s="137"/>
      <c r="AR8" s="137"/>
      <c r="AS8" s="137"/>
      <c r="AT8" s="137"/>
    </row>
    <row r="9" spans="1:46" ht="25.15" customHeight="1" thickBot="1" x14ac:dyDescent="0.4">
      <c r="A9" s="572"/>
      <c r="B9" s="94">
        <v>4</v>
      </c>
      <c r="C9" s="159"/>
      <c r="D9" s="206"/>
      <c r="E9" s="207"/>
      <c r="F9" s="158" t="str">
        <f t="shared" si="0"/>
        <v/>
      </c>
      <c r="G9" s="204"/>
      <c r="H9" s="551"/>
      <c r="I9" s="552"/>
      <c r="J9" s="552"/>
      <c r="K9" s="552"/>
      <c r="L9" s="553"/>
      <c r="M9" s="201">
        <f t="shared" si="13"/>
        <v>0</v>
      </c>
      <c r="N9" s="103">
        <f t="shared" si="1"/>
        <v>0</v>
      </c>
      <c r="O9" s="104">
        <f t="shared" si="12"/>
        <v>0</v>
      </c>
      <c r="P9" s="105">
        <f t="shared" si="2"/>
        <v>0</v>
      </c>
      <c r="Q9" s="95">
        <f t="shared" si="3"/>
        <v>0</v>
      </c>
      <c r="R9" s="96">
        <f t="shared" si="4"/>
        <v>0</v>
      </c>
      <c r="S9" s="96">
        <f t="shared" si="5"/>
        <v>0</v>
      </c>
      <c r="T9" s="96">
        <f t="shared" si="6"/>
        <v>0</v>
      </c>
      <c r="U9" s="96">
        <f t="shared" si="7"/>
        <v>0</v>
      </c>
      <c r="V9" s="96">
        <f t="shared" si="8"/>
        <v>0</v>
      </c>
      <c r="W9" s="96">
        <f t="shared" si="9"/>
        <v>0</v>
      </c>
      <c r="X9" s="96">
        <f t="shared" si="10"/>
        <v>0</v>
      </c>
      <c r="Y9" s="6">
        <f t="shared" si="11"/>
        <v>0</v>
      </c>
      <c r="AA9" s="93"/>
      <c r="AB9" s="137"/>
      <c r="AC9" s="572"/>
      <c r="AD9" s="140"/>
      <c r="AE9" s="140"/>
      <c r="AF9" s="140"/>
      <c r="AG9" s="140"/>
      <c r="AH9" s="137"/>
      <c r="AI9" s="171"/>
      <c r="AJ9" s="171"/>
      <c r="AK9" s="171"/>
      <c r="AL9" s="171"/>
      <c r="AM9" s="171"/>
      <c r="AN9" s="137"/>
      <c r="AO9" s="137"/>
      <c r="AP9" s="137"/>
      <c r="AQ9" s="137"/>
      <c r="AR9" s="137"/>
      <c r="AS9" s="137"/>
      <c r="AT9" s="137"/>
    </row>
    <row r="10" spans="1:46" ht="25.15" customHeight="1" thickBot="1" x14ac:dyDescent="0.4">
      <c r="A10" s="572"/>
      <c r="B10" s="94">
        <v>5</v>
      </c>
      <c r="C10" s="159"/>
      <c r="D10" s="206"/>
      <c r="E10" s="207"/>
      <c r="F10" s="158" t="str">
        <f t="shared" si="0"/>
        <v/>
      </c>
      <c r="G10" s="204"/>
      <c r="H10" s="551"/>
      <c r="I10" s="552"/>
      <c r="J10" s="552"/>
      <c r="K10" s="552"/>
      <c r="L10" s="553"/>
      <c r="M10" s="201">
        <f t="shared" si="13"/>
        <v>0</v>
      </c>
      <c r="N10" s="103">
        <f>FLOOR(R10,1)</f>
        <v>0</v>
      </c>
      <c r="O10" s="104">
        <f>FLOOR(V10,1)</f>
        <v>0</v>
      </c>
      <c r="P10" s="105">
        <f>U10-X10</f>
        <v>0</v>
      </c>
      <c r="Q10" s="95">
        <f>T10+X10+Y10</f>
        <v>0</v>
      </c>
      <c r="R10" s="96">
        <f>M10/365</f>
        <v>0</v>
      </c>
      <c r="S10" s="96">
        <f>FLOOR(R10,1)</f>
        <v>0</v>
      </c>
      <c r="T10" s="96">
        <f>S10*365</f>
        <v>0</v>
      </c>
      <c r="U10" s="96">
        <f>M10-T10</f>
        <v>0</v>
      </c>
      <c r="V10" s="96">
        <f>U10/30</f>
        <v>0</v>
      </c>
      <c r="W10" s="96">
        <f>FLOOR(V10,1)</f>
        <v>0</v>
      </c>
      <c r="X10" s="96">
        <f>W10*30</f>
        <v>0</v>
      </c>
      <c r="Y10" s="6">
        <f>U10-X10</f>
        <v>0</v>
      </c>
      <c r="AA10" s="93"/>
      <c r="AB10" s="137"/>
      <c r="AC10" s="572"/>
      <c r="AD10" s="562"/>
      <c r="AE10" s="605" t="s">
        <v>113</v>
      </c>
      <c r="AF10" s="606"/>
      <c r="AG10" s="607"/>
      <c r="AH10" s="137"/>
      <c r="AI10" s="489" t="s">
        <v>156</v>
      </c>
      <c r="AJ10" s="490"/>
      <c r="AK10" s="490"/>
      <c r="AL10" s="490"/>
      <c r="AM10" s="490"/>
      <c r="AN10" s="491"/>
      <c r="AO10" s="137"/>
      <c r="AP10" s="137"/>
      <c r="AQ10" s="137"/>
      <c r="AR10" s="137"/>
      <c r="AS10" s="137"/>
      <c r="AT10" s="137"/>
    </row>
    <row r="11" spans="1:46" ht="25.15" customHeight="1" thickBot="1" x14ac:dyDescent="0.4">
      <c r="A11" s="572"/>
      <c r="B11" s="94">
        <v>6</v>
      </c>
      <c r="C11" s="159"/>
      <c r="D11" s="206"/>
      <c r="E11" s="207"/>
      <c r="F11" s="158" t="str">
        <f t="shared" si="0"/>
        <v/>
      </c>
      <c r="G11" s="204"/>
      <c r="H11" s="551"/>
      <c r="I11" s="552"/>
      <c r="J11" s="552"/>
      <c r="K11" s="552"/>
      <c r="L11" s="553"/>
      <c r="M11" s="201">
        <f t="shared" si="13"/>
        <v>0</v>
      </c>
      <c r="N11" s="103">
        <f t="shared" ref="N11:N13" si="14">FLOOR(R11,1)</f>
        <v>0</v>
      </c>
      <c r="O11" s="104">
        <f t="shared" ref="O11:O13" si="15">FLOOR(V11,1)</f>
        <v>0</v>
      </c>
      <c r="P11" s="105">
        <f t="shared" ref="P11:P13" si="16">U11-X11</f>
        <v>0</v>
      </c>
      <c r="Q11" s="95">
        <f t="shared" ref="Q11:Q13" si="17">T11+X11+Y11</f>
        <v>0</v>
      </c>
      <c r="R11" s="96">
        <f t="shared" ref="R11:R13" si="18">M11/365</f>
        <v>0</v>
      </c>
      <c r="S11" s="96">
        <f t="shared" si="5"/>
        <v>0</v>
      </c>
      <c r="T11" s="96">
        <f t="shared" si="6"/>
        <v>0</v>
      </c>
      <c r="U11" s="96">
        <f t="shared" ref="U11:U13" si="19">M11-T11</f>
        <v>0</v>
      </c>
      <c r="V11" s="96">
        <f t="shared" si="8"/>
        <v>0</v>
      </c>
      <c r="W11" s="96">
        <f t="shared" si="9"/>
        <v>0</v>
      </c>
      <c r="X11" s="96">
        <f t="shared" si="10"/>
        <v>0</v>
      </c>
      <c r="Y11" s="6">
        <f t="shared" ref="Y11:Y13" si="20">U11-X11</f>
        <v>0</v>
      </c>
      <c r="AA11" s="93"/>
      <c r="AB11" s="137"/>
      <c r="AC11" s="572"/>
      <c r="AD11" s="562"/>
      <c r="AE11" s="608"/>
      <c r="AF11" s="609"/>
      <c r="AG11" s="610"/>
      <c r="AH11" s="137"/>
      <c r="AI11" s="489" t="s">
        <v>150</v>
      </c>
      <c r="AJ11" s="490"/>
      <c r="AK11" s="490"/>
      <c r="AL11" s="490"/>
      <c r="AM11" s="490"/>
      <c r="AN11" s="491"/>
      <c r="AO11" s="137"/>
      <c r="AP11" s="137"/>
      <c r="AQ11" s="137"/>
      <c r="AR11" s="137"/>
      <c r="AS11" s="137"/>
      <c r="AT11" s="137"/>
    </row>
    <row r="12" spans="1:46" ht="25.15" customHeight="1" thickBot="1" x14ac:dyDescent="0.4">
      <c r="A12" s="572"/>
      <c r="B12" s="94">
        <v>7</v>
      </c>
      <c r="C12" s="159"/>
      <c r="D12" s="206"/>
      <c r="E12" s="207"/>
      <c r="F12" s="158" t="str">
        <f t="shared" si="0"/>
        <v/>
      </c>
      <c r="G12" s="204"/>
      <c r="H12" s="551"/>
      <c r="I12" s="552"/>
      <c r="J12" s="552"/>
      <c r="K12" s="552"/>
      <c r="L12" s="553"/>
      <c r="M12" s="201">
        <f t="shared" si="13"/>
        <v>0</v>
      </c>
      <c r="N12" s="103">
        <f t="shared" si="14"/>
        <v>0</v>
      </c>
      <c r="O12" s="104">
        <f t="shared" si="15"/>
        <v>0</v>
      </c>
      <c r="P12" s="105">
        <f t="shared" si="16"/>
        <v>0</v>
      </c>
      <c r="Q12" s="95">
        <f t="shared" si="17"/>
        <v>0</v>
      </c>
      <c r="R12" s="96">
        <f t="shared" si="18"/>
        <v>0</v>
      </c>
      <c r="S12" s="96">
        <f t="shared" si="5"/>
        <v>0</v>
      </c>
      <c r="T12" s="96">
        <f t="shared" si="6"/>
        <v>0</v>
      </c>
      <c r="U12" s="96">
        <f t="shared" si="19"/>
        <v>0</v>
      </c>
      <c r="V12" s="96">
        <f t="shared" si="8"/>
        <v>0</v>
      </c>
      <c r="W12" s="96">
        <f t="shared" si="9"/>
        <v>0</v>
      </c>
      <c r="X12" s="96">
        <f t="shared" si="10"/>
        <v>0</v>
      </c>
      <c r="Y12" s="6">
        <f t="shared" si="20"/>
        <v>0</v>
      </c>
      <c r="AA12" s="93"/>
      <c r="AB12" s="137"/>
      <c r="AC12" s="572"/>
      <c r="AD12" s="562"/>
      <c r="AE12" s="608"/>
      <c r="AF12" s="609"/>
      <c r="AG12" s="610"/>
      <c r="AH12" s="137"/>
      <c r="AI12" s="492" t="s">
        <v>151</v>
      </c>
      <c r="AJ12" s="493"/>
      <c r="AK12" s="493"/>
      <c r="AL12" s="493"/>
      <c r="AM12" s="493"/>
      <c r="AN12" s="494"/>
      <c r="AO12" s="137"/>
      <c r="AP12" s="137"/>
      <c r="AQ12" s="137"/>
      <c r="AR12" s="137"/>
      <c r="AS12" s="137"/>
      <c r="AT12" s="137"/>
    </row>
    <row r="13" spans="1:46" ht="25.15" customHeight="1" thickBot="1" x14ac:dyDescent="0.4">
      <c r="A13" s="572"/>
      <c r="B13" s="94">
        <v>8</v>
      </c>
      <c r="C13" s="159"/>
      <c r="D13" s="206"/>
      <c r="E13" s="207"/>
      <c r="F13" s="158" t="str">
        <f t="shared" si="0"/>
        <v/>
      </c>
      <c r="G13" s="204"/>
      <c r="H13" s="551"/>
      <c r="I13" s="552"/>
      <c r="J13" s="552"/>
      <c r="K13" s="552"/>
      <c r="L13" s="553"/>
      <c r="M13" s="201">
        <f t="shared" si="13"/>
        <v>0</v>
      </c>
      <c r="N13" s="103">
        <f t="shared" si="14"/>
        <v>0</v>
      </c>
      <c r="O13" s="104">
        <f t="shared" si="15"/>
        <v>0</v>
      </c>
      <c r="P13" s="105">
        <f t="shared" si="16"/>
        <v>0</v>
      </c>
      <c r="Q13" s="95">
        <f t="shared" si="17"/>
        <v>0</v>
      </c>
      <c r="R13" s="96">
        <f t="shared" si="18"/>
        <v>0</v>
      </c>
      <c r="S13" s="96">
        <f t="shared" si="5"/>
        <v>0</v>
      </c>
      <c r="T13" s="96">
        <f t="shared" si="6"/>
        <v>0</v>
      </c>
      <c r="U13" s="96">
        <f t="shared" si="19"/>
        <v>0</v>
      </c>
      <c r="V13" s="96">
        <f t="shared" si="8"/>
        <v>0</v>
      </c>
      <c r="W13" s="96">
        <f t="shared" si="9"/>
        <v>0</v>
      </c>
      <c r="X13" s="96">
        <f t="shared" si="10"/>
        <v>0</v>
      </c>
      <c r="Y13" s="6">
        <f t="shared" si="20"/>
        <v>0</v>
      </c>
      <c r="AA13" s="93"/>
      <c r="AB13" s="137"/>
      <c r="AC13" s="572"/>
      <c r="AD13" s="562"/>
      <c r="AE13" s="608"/>
      <c r="AF13" s="609"/>
      <c r="AG13" s="610"/>
      <c r="AH13" s="137"/>
      <c r="AI13" s="492"/>
      <c r="AJ13" s="493"/>
      <c r="AK13" s="493"/>
      <c r="AL13" s="493"/>
      <c r="AM13" s="493"/>
      <c r="AN13" s="494"/>
      <c r="AO13" s="137"/>
      <c r="AP13" s="137"/>
      <c r="AQ13" s="137"/>
      <c r="AR13" s="137"/>
      <c r="AS13" s="137"/>
      <c r="AT13" s="137"/>
    </row>
    <row r="14" spans="1:46" ht="25.15" customHeight="1" thickBot="1" x14ac:dyDescent="0.4">
      <c r="A14" s="572"/>
      <c r="B14" s="94">
        <v>9</v>
      </c>
      <c r="C14" s="159"/>
      <c r="D14" s="206"/>
      <c r="E14" s="207"/>
      <c r="F14" s="158" t="str">
        <f t="shared" si="0"/>
        <v/>
      </c>
      <c r="G14" s="204"/>
      <c r="H14" s="551"/>
      <c r="I14" s="552"/>
      <c r="J14" s="552"/>
      <c r="K14" s="552"/>
      <c r="L14" s="553"/>
      <c r="M14" s="201">
        <f t="shared" si="13"/>
        <v>0</v>
      </c>
      <c r="N14" s="106">
        <f>FLOOR(R14,1)</f>
        <v>0</v>
      </c>
      <c r="O14" s="107">
        <f>FLOOR(V14,1)</f>
        <v>0</v>
      </c>
      <c r="P14" s="108">
        <f>U14-X14</f>
        <v>0</v>
      </c>
      <c r="Q14" s="95">
        <f>T14+X14+Y14</f>
        <v>0</v>
      </c>
      <c r="R14" s="96">
        <f>M14/365</f>
        <v>0</v>
      </c>
      <c r="S14" s="96">
        <f>FLOOR(R14,1)</f>
        <v>0</v>
      </c>
      <c r="T14" s="96">
        <f>S14*365</f>
        <v>0</v>
      </c>
      <c r="U14" s="96">
        <f>M14-T14</f>
        <v>0</v>
      </c>
      <c r="V14" s="96">
        <f>U14/30</f>
        <v>0</v>
      </c>
      <c r="W14" s="96">
        <f>FLOOR(V14,1)</f>
        <v>0</v>
      </c>
      <c r="X14" s="96">
        <f>W14*30</f>
        <v>0</v>
      </c>
      <c r="Y14" s="6">
        <f>U14-X14</f>
        <v>0</v>
      </c>
      <c r="AA14" s="93"/>
      <c r="AB14" s="137"/>
      <c r="AC14" s="572"/>
      <c r="AD14" s="141"/>
      <c r="AE14" s="608"/>
      <c r="AF14" s="609"/>
      <c r="AG14" s="61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</row>
    <row r="15" spans="1:46" ht="25.15" customHeight="1" thickBot="1" x14ac:dyDescent="0.4">
      <c r="A15" s="573"/>
      <c r="B15" s="94">
        <v>10</v>
      </c>
      <c r="C15" s="159"/>
      <c r="D15" s="208"/>
      <c r="E15" s="209"/>
      <c r="F15" s="158" t="str">
        <f t="shared" si="0"/>
        <v/>
      </c>
      <c r="G15" s="205"/>
      <c r="H15" s="586"/>
      <c r="I15" s="587"/>
      <c r="J15" s="587"/>
      <c r="K15" s="587"/>
      <c r="L15" s="588"/>
      <c r="M15" s="201">
        <f t="shared" si="13"/>
        <v>0</v>
      </c>
      <c r="N15" s="109">
        <f t="shared" ref="N15:N16" si="21">FLOOR(R15,1)</f>
        <v>0</v>
      </c>
      <c r="O15" s="110">
        <f t="shared" ref="O15:O16" si="22">FLOOR(V15,1)</f>
        <v>0</v>
      </c>
      <c r="P15" s="111">
        <f t="shared" ref="P15:P16" si="23">U15-X15</f>
        <v>0</v>
      </c>
      <c r="Q15" s="95">
        <f t="shared" ref="Q15:Q16" si="24">T15+X15+Y15</f>
        <v>0</v>
      </c>
      <c r="R15" s="96">
        <f t="shared" ref="R15" si="25">M15/365</f>
        <v>0</v>
      </c>
      <c r="S15" s="96">
        <f t="shared" si="5"/>
        <v>0</v>
      </c>
      <c r="T15" s="96">
        <f t="shared" si="6"/>
        <v>0</v>
      </c>
      <c r="U15" s="96">
        <f t="shared" ref="U15" si="26">M15-T15</f>
        <v>0</v>
      </c>
      <c r="V15" s="96">
        <f t="shared" si="8"/>
        <v>0</v>
      </c>
      <c r="W15" s="96">
        <f t="shared" si="9"/>
        <v>0</v>
      </c>
      <c r="X15" s="96">
        <f t="shared" si="10"/>
        <v>0</v>
      </c>
      <c r="Y15" s="6">
        <f t="shared" ref="Y15" si="27">U15-X15</f>
        <v>0</v>
      </c>
      <c r="AB15" s="137"/>
      <c r="AC15" s="573"/>
      <c r="AD15" s="141"/>
      <c r="AE15" s="611"/>
      <c r="AF15" s="612"/>
      <c r="AG15" s="613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1:46" ht="24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95">
        <f>SUM(M6:M15)</f>
        <v>0</v>
      </c>
      <c r="N16" s="113">
        <f t="shared" si="21"/>
        <v>0</v>
      </c>
      <c r="O16" s="114">
        <f t="shared" si="22"/>
        <v>0</v>
      </c>
      <c r="P16" s="115">
        <f t="shared" si="23"/>
        <v>0</v>
      </c>
      <c r="Q16" s="116">
        <f t="shared" si="24"/>
        <v>0</v>
      </c>
      <c r="R16" s="116">
        <f>M16/365</f>
        <v>0</v>
      </c>
      <c r="S16" s="116">
        <f t="shared" si="5"/>
        <v>0</v>
      </c>
      <c r="T16" s="116">
        <f t="shared" si="6"/>
        <v>0</v>
      </c>
      <c r="U16" s="116">
        <f>M16-T16</f>
        <v>0</v>
      </c>
      <c r="V16" s="116">
        <f t="shared" si="8"/>
        <v>0</v>
      </c>
      <c r="W16" s="116">
        <f t="shared" si="9"/>
        <v>0</v>
      </c>
      <c r="X16" s="116">
        <f t="shared" si="10"/>
        <v>0</v>
      </c>
      <c r="Y16" s="112"/>
      <c r="Z16" s="112"/>
      <c r="AA16" s="112"/>
      <c r="AB16" s="142"/>
      <c r="AC16" s="142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</row>
    <row r="17" spans="1:46" ht="24" thickBot="1" x14ac:dyDescent="0.4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44" t="s">
        <v>86</v>
      </c>
      <c r="O17" s="144" t="s">
        <v>87</v>
      </c>
      <c r="P17" s="144" t="s">
        <v>88</v>
      </c>
      <c r="Q17" s="116"/>
      <c r="R17" s="116"/>
      <c r="S17" s="116"/>
      <c r="T17" s="116"/>
      <c r="U17" s="116"/>
      <c r="V17" s="116"/>
      <c r="W17" s="116"/>
      <c r="X17" s="116"/>
      <c r="Y17" s="112"/>
      <c r="Z17" s="112"/>
      <c r="AA17" s="112"/>
      <c r="AB17" s="142"/>
      <c r="AC17" s="145" t="s">
        <v>104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</row>
    <row r="18" spans="1:46" ht="24.75" thickTop="1" thickBot="1" x14ac:dyDescent="0.4">
      <c r="A18" s="621" t="s">
        <v>103</v>
      </c>
      <c r="B18" s="622"/>
      <c r="C18" s="622"/>
      <c r="D18" s="622"/>
      <c r="E18" s="622"/>
      <c r="F18" s="622"/>
      <c r="G18" s="623"/>
      <c r="H18" s="278" t="s">
        <v>30</v>
      </c>
      <c r="I18" s="618" t="s">
        <v>153</v>
      </c>
      <c r="J18" s="618"/>
      <c r="K18" s="618"/>
      <c r="L18" s="618"/>
      <c r="M18" s="102">
        <f>SUMIFS(M6:M15,G6:G15,"CS",H6:H15,"ss")</f>
        <v>0</v>
      </c>
      <c r="N18" s="117">
        <f t="shared" ref="N18:N23" si="28">FLOOR(R18,1)</f>
        <v>0</v>
      </c>
      <c r="O18" s="118">
        <f t="shared" ref="O18:O23" si="29">FLOOR(V18,1)</f>
        <v>0</v>
      </c>
      <c r="P18" s="119">
        <f t="shared" ref="P18:P23" si="30">U18-X18</f>
        <v>0</v>
      </c>
      <c r="Q18" s="120">
        <f t="shared" ref="Q18:Q23" si="31">T18+X18+Y18</f>
        <v>0</v>
      </c>
      <c r="R18" s="120">
        <f t="shared" ref="R18:R22" si="32">M18/365</f>
        <v>0</v>
      </c>
      <c r="S18" s="120">
        <f t="shared" ref="S18:S23" si="33">FLOOR(R18,1)</f>
        <v>0</v>
      </c>
      <c r="T18" s="120">
        <f t="shared" ref="T18:T23" si="34">S18*365</f>
        <v>0</v>
      </c>
      <c r="U18" s="120">
        <f t="shared" ref="U18:U22" si="35">M18-T18</f>
        <v>0</v>
      </c>
      <c r="V18" s="120">
        <f t="shared" ref="V18:V23" si="36">U18/30</f>
        <v>0</v>
      </c>
      <c r="W18" s="120">
        <f t="shared" ref="W18:W23" si="37">FLOOR(V18,1)</f>
        <v>0</v>
      </c>
      <c r="X18" s="120">
        <f t="shared" ref="X18:X23" si="38">W18*30</f>
        <v>0</v>
      </c>
      <c r="Y18" s="112"/>
      <c r="Z18" s="112"/>
      <c r="AA18" s="112"/>
      <c r="AB18" s="142"/>
      <c r="AC18" s="136">
        <f>ROUND(IF(IF(O18&gt;12,6,O18*0.5)+IF(P18&gt;15,0.5,0)+IF(N18&gt;0,6,0)&gt;12,6,IF(O18&gt;12,6,O18*0.5)+IF(P18&gt;15,0.5,0)+IF(N18&gt;0,6,0)),3)</f>
        <v>0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</row>
    <row r="19" spans="1:46" ht="23.65" customHeight="1" thickTop="1" thickBot="1" x14ac:dyDescent="0.4">
      <c r="A19" s="666" t="s">
        <v>106</v>
      </c>
      <c r="B19" s="667"/>
      <c r="C19" s="667"/>
      <c r="D19" s="667"/>
      <c r="E19" s="667"/>
      <c r="F19" s="667"/>
      <c r="G19" s="668"/>
      <c r="H19" s="278" t="s">
        <v>30</v>
      </c>
      <c r="I19" s="618" t="s">
        <v>101</v>
      </c>
      <c r="J19" s="618"/>
      <c r="K19" s="618"/>
      <c r="L19" s="618"/>
      <c r="M19" s="102">
        <f>SUMIFS(M6:M15,G6:G15,"CS",H6:H15,"NON")</f>
        <v>0</v>
      </c>
      <c r="N19" s="121">
        <f t="shared" si="28"/>
        <v>0</v>
      </c>
      <c r="O19" s="122">
        <f t="shared" si="29"/>
        <v>0</v>
      </c>
      <c r="P19" s="123">
        <f t="shared" si="30"/>
        <v>0</v>
      </c>
      <c r="Q19" s="120">
        <f t="shared" si="31"/>
        <v>0</v>
      </c>
      <c r="R19" s="120">
        <f t="shared" si="32"/>
        <v>0</v>
      </c>
      <c r="S19" s="120">
        <f t="shared" si="33"/>
        <v>0</v>
      </c>
      <c r="T19" s="120">
        <f t="shared" si="34"/>
        <v>0</v>
      </c>
      <c r="U19" s="120">
        <f t="shared" si="35"/>
        <v>0</v>
      </c>
      <c r="V19" s="120">
        <f t="shared" si="36"/>
        <v>0</v>
      </c>
      <c r="W19" s="120">
        <f t="shared" si="37"/>
        <v>0</v>
      </c>
      <c r="X19" s="120">
        <f t="shared" si="38"/>
        <v>0</v>
      </c>
      <c r="Y19" s="112"/>
      <c r="Z19" s="112"/>
      <c r="AA19" s="112"/>
      <c r="AB19" s="142"/>
      <c r="AC19" s="136">
        <f>ROUND(IF(IF(O19&gt;12,3,O19*0.25)+IF(P19&gt;15,0.25,0)+IF(N19&gt;0,3,0)&gt;12,6,IF(O19&gt;12,3,O19*0.25)+IF(P19&gt;15,0.25,0)+IF(N19&gt;0,3,0)),3)</f>
        <v>0</v>
      </c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</row>
    <row r="20" spans="1:46" ht="23.65" customHeight="1" thickTop="1" thickBot="1" x14ac:dyDescent="0.4">
      <c r="A20" s="669"/>
      <c r="B20" s="670"/>
      <c r="C20" s="670"/>
      <c r="D20" s="670"/>
      <c r="E20" s="670"/>
      <c r="F20" s="670"/>
      <c r="G20" s="671"/>
      <c r="H20" s="279" t="s">
        <v>102</v>
      </c>
      <c r="I20" s="618" t="s">
        <v>153</v>
      </c>
      <c r="J20" s="618"/>
      <c r="K20" s="618"/>
      <c r="L20" s="618"/>
      <c r="M20" s="102">
        <f>SUMIFS(M6:M15,G6:G15,"ALTRO",H6:H15,"SS")+ SUMIFS(M6:M15,G6:G15,"AT",H6:H15,"SS")+SUMIFS(M6:M15,G6:G15,"AA",H6:H15,"SS")</f>
        <v>0</v>
      </c>
      <c r="N20" s="124">
        <f t="shared" si="28"/>
        <v>0</v>
      </c>
      <c r="O20" s="125">
        <f t="shared" si="29"/>
        <v>0</v>
      </c>
      <c r="P20" s="126">
        <f t="shared" si="30"/>
        <v>0</v>
      </c>
      <c r="Q20" s="120">
        <f t="shared" si="31"/>
        <v>0</v>
      </c>
      <c r="R20" s="120">
        <f t="shared" si="32"/>
        <v>0</v>
      </c>
      <c r="S20" s="120">
        <f t="shared" si="33"/>
        <v>0</v>
      </c>
      <c r="T20" s="120">
        <f t="shared" si="34"/>
        <v>0</v>
      </c>
      <c r="U20" s="120">
        <f t="shared" si="35"/>
        <v>0</v>
      </c>
      <c r="V20" s="120">
        <f t="shared" si="36"/>
        <v>0</v>
      </c>
      <c r="W20" s="120">
        <f t="shared" si="37"/>
        <v>0</v>
      </c>
      <c r="X20" s="120">
        <f t="shared" si="38"/>
        <v>0</v>
      </c>
      <c r="Y20" s="112"/>
      <c r="Z20" s="112"/>
      <c r="AA20" s="112"/>
      <c r="AB20" s="142"/>
      <c r="AC20" s="136">
        <f>ROUND(IF(IF(O20&gt;12,1.8,O20*0.15)+IF(P20&gt;15,0.15,0)+IF(N20&gt;0,1.8,0)&gt;12,1.8,IF(O20&gt;12,1.8,O20*0.15)+IF(P20&gt;15,0.15,0)+IF(N20&gt;0,1.8,0)),3)</f>
        <v>0</v>
      </c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</row>
    <row r="21" spans="1:46" ht="23.65" customHeight="1" thickTop="1" thickBot="1" x14ac:dyDescent="0.4">
      <c r="A21" s="669"/>
      <c r="B21" s="670"/>
      <c r="C21" s="670"/>
      <c r="D21" s="670"/>
      <c r="E21" s="670"/>
      <c r="F21" s="670"/>
      <c r="G21" s="671"/>
      <c r="H21" s="279" t="s">
        <v>102</v>
      </c>
      <c r="I21" s="618" t="s">
        <v>101</v>
      </c>
      <c r="J21" s="618"/>
      <c r="K21" s="618"/>
      <c r="L21" s="618"/>
      <c r="M21" s="102">
        <f>SUMIFS(M6:M15,G6:G15,"ALTRO",H6:H15,"NON")+      SUMIFS(M6:M15,G6:G15,"Aa",H6:H15,"NON")+    SUMIFS(M6:M15,G6:G15,"AT",H6:H15,"NON")</f>
        <v>0</v>
      </c>
      <c r="N21" s="127">
        <f t="shared" si="28"/>
        <v>0</v>
      </c>
      <c r="O21" s="128">
        <f t="shared" si="29"/>
        <v>0</v>
      </c>
      <c r="P21" s="129">
        <f t="shared" si="30"/>
        <v>0</v>
      </c>
      <c r="Q21" s="120">
        <f t="shared" si="31"/>
        <v>0</v>
      </c>
      <c r="R21" s="120">
        <f t="shared" si="32"/>
        <v>0</v>
      </c>
      <c r="S21" s="120">
        <f t="shared" si="33"/>
        <v>0</v>
      </c>
      <c r="T21" s="120">
        <f t="shared" si="34"/>
        <v>0</v>
      </c>
      <c r="U21" s="120">
        <f t="shared" si="35"/>
        <v>0</v>
      </c>
      <c r="V21" s="120">
        <f t="shared" si="36"/>
        <v>0</v>
      </c>
      <c r="W21" s="120">
        <f t="shared" si="37"/>
        <v>0</v>
      </c>
      <c r="X21" s="120">
        <f t="shared" si="38"/>
        <v>0</v>
      </c>
      <c r="Y21" s="112"/>
      <c r="Z21" s="112"/>
      <c r="AA21" s="112"/>
      <c r="AB21" s="142"/>
      <c r="AC21" s="136">
        <f>ROUND(IF(IF(O21&gt;12,0.9,O21*0.075)+IF(P21&gt;15,0.075,0)+IF(N21&gt;0,0.9,0)&gt;12,0.9,IF(O21&gt;12,0.9,O21*0.075)+IF(P21&gt;15,0.075,0)+IF(N21&gt;0,0.9,0)),3)</f>
        <v>0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</row>
    <row r="22" spans="1:46" ht="23.65" customHeight="1" thickTop="1" thickBot="1" x14ac:dyDescent="0.4">
      <c r="A22" s="672" t="s">
        <v>110</v>
      </c>
      <c r="B22" s="673"/>
      <c r="C22" s="673"/>
      <c r="D22" s="673"/>
      <c r="E22" s="673"/>
      <c r="F22" s="595" t="str">
        <f>IF(+Anno_1=0,"",+Anno_1)</f>
        <v/>
      </c>
      <c r="G22" s="596"/>
      <c r="H22" s="279" t="s">
        <v>102</v>
      </c>
      <c r="I22" s="618" t="s">
        <v>157</v>
      </c>
      <c r="J22" s="618"/>
      <c r="K22" s="618"/>
      <c r="L22" s="618"/>
      <c r="M22" s="102">
        <f>SUMIFS(M6:M15,G6:G15,"ALTRO",H6:H15,"ENTE")</f>
        <v>0</v>
      </c>
      <c r="N22" s="130">
        <f t="shared" si="28"/>
        <v>0</v>
      </c>
      <c r="O22" s="131">
        <f t="shared" si="29"/>
        <v>0</v>
      </c>
      <c r="P22" s="132">
        <f t="shared" si="30"/>
        <v>0</v>
      </c>
      <c r="Q22" s="120">
        <f t="shared" si="31"/>
        <v>0</v>
      </c>
      <c r="R22" s="120">
        <f t="shared" si="32"/>
        <v>0</v>
      </c>
      <c r="S22" s="120">
        <f t="shared" si="33"/>
        <v>0</v>
      </c>
      <c r="T22" s="120">
        <f t="shared" si="34"/>
        <v>0</v>
      </c>
      <c r="U22" s="120">
        <f t="shared" si="35"/>
        <v>0</v>
      </c>
      <c r="V22" s="120">
        <f t="shared" si="36"/>
        <v>0</v>
      </c>
      <c r="W22" s="120">
        <f t="shared" si="37"/>
        <v>0</v>
      </c>
      <c r="X22" s="120">
        <f t="shared" si="38"/>
        <v>0</v>
      </c>
      <c r="Y22" s="112"/>
      <c r="Z22" s="112"/>
      <c r="AA22" s="112"/>
      <c r="AB22" s="142"/>
      <c r="AC22" s="136">
        <f>ROUND(IF(IF(O22&gt;12,0.6,O22*0.05)+IF(P22&gt;15,0.05,0)+IF(N22&gt;0,0.6,0)&gt;12,0.6,IF(O22&gt;12,0.6,O22*0.05)+IF(P22&gt;15,0.05,0)+IF(N22&gt;0,0.6,0)),3)</f>
        <v>0</v>
      </c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</row>
    <row r="23" spans="1:46" ht="23.65" customHeight="1" thickTop="1" thickBot="1" x14ac:dyDescent="0.4">
      <c r="A23" s="674"/>
      <c r="B23" s="675"/>
      <c r="C23" s="675"/>
      <c r="D23" s="675"/>
      <c r="E23" s="675"/>
      <c r="F23" s="597"/>
      <c r="G23" s="598"/>
      <c r="H23" s="521" t="s">
        <v>111</v>
      </c>
      <c r="I23" s="522"/>
      <c r="J23" s="522"/>
      <c r="K23" s="522"/>
      <c r="L23" s="523"/>
      <c r="M23" s="97">
        <f>SUM(M18:M22)</f>
        <v>0</v>
      </c>
      <c r="N23" s="211">
        <f t="shared" si="28"/>
        <v>0</v>
      </c>
      <c r="O23" s="212">
        <f t="shared" si="29"/>
        <v>0</v>
      </c>
      <c r="P23" s="213">
        <f t="shared" si="30"/>
        <v>0</v>
      </c>
      <c r="Q23" s="116">
        <f t="shared" si="31"/>
        <v>0</v>
      </c>
      <c r="R23" s="116">
        <f>M23/365</f>
        <v>0</v>
      </c>
      <c r="S23" s="116">
        <f t="shared" si="33"/>
        <v>0</v>
      </c>
      <c r="T23" s="116">
        <f t="shared" si="34"/>
        <v>0</v>
      </c>
      <c r="U23" s="116">
        <f>M23-T23</f>
        <v>0</v>
      </c>
      <c r="V23" s="116">
        <f t="shared" si="36"/>
        <v>0</v>
      </c>
      <c r="W23" s="116">
        <f t="shared" si="37"/>
        <v>0</v>
      </c>
      <c r="X23" s="116">
        <f t="shared" si="38"/>
        <v>0</v>
      </c>
      <c r="Y23" s="112"/>
      <c r="Z23" s="112"/>
      <c r="AA23" s="112"/>
      <c r="AB23" s="142"/>
      <c r="AC23" s="210">
        <f>IF(SUM(AC18:AC22)&gt;6,6,SUM(AC18:AC22))</f>
        <v>0</v>
      </c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</row>
    <row r="24" spans="1:46" ht="23.25" x14ac:dyDescent="0.2">
      <c r="A24" s="270"/>
      <c r="B24" s="270"/>
      <c r="C24" s="270"/>
      <c r="D24" s="270"/>
      <c r="E24" s="270"/>
      <c r="F24" s="270"/>
      <c r="G24" s="270"/>
      <c r="H24" s="146"/>
      <c r="I24" s="147"/>
      <c r="J24" s="148"/>
      <c r="K24" s="148"/>
      <c r="L24" s="148"/>
      <c r="M24" s="143"/>
      <c r="N24" s="149"/>
      <c r="O24" s="149"/>
      <c r="P24" s="149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42"/>
      <c r="AC24" s="150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</row>
    <row r="25" spans="1:46" ht="24" thickBot="1" x14ac:dyDescent="0.4">
      <c r="A25" s="270"/>
      <c r="B25" s="270"/>
      <c r="C25" s="270"/>
      <c r="D25" s="270"/>
      <c r="E25" s="270"/>
      <c r="F25" s="270"/>
      <c r="G25" s="270"/>
      <c r="H25" s="142"/>
      <c r="I25" s="142"/>
      <c r="J25" s="142"/>
      <c r="K25" s="142"/>
      <c r="L25" s="142"/>
      <c r="M25" s="143"/>
      <c r="N25" s="144" t="s">
        <v>86</v>
      </c>
      <c r="O25" s="144" t="s">
        <v>87</v>
      </c>
      <c r="P25" s="144" t="s">
        <v>88</v>
      </c>
      <c r="Q25" s="116"/>
      <c r="R25" s="116"/>
      <c r="S25" s="116"/>
      <c r="T25" s="116"/>
      <c r="U25" s="116"/>
      <c r="V25" s="116"/>
      <c r="W25" s="116"/>
      <c r="X25" s="116"/>
      <c r="Y25" s="112"/>
      <c r="Z25" s="112"/>
      <c r="AA25" s="112"/>
      <c r="AB25" s="142"/>
      <c r="AC25" s="145" t="s">
        <v>104</v>
      </c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</row>
    <row r="26" spans="1:46" ht="24.75" thickTop="1" thickBot="1" x14ac:dyDescent="0.4">
      <c r="A26" s="640" t="s">
        <v>103</v>
      </c>
      <c r="B26" s="641"/>
      <c r="C26" s="641"/>
      <c r="D26" s="641"/>
      <c r="E26" s="641"/>
      <c r="F26" s="641"/>
      <c r="G26" s="642"/>
      <c r="H26" s="280" t="s">
        <v>37</v>
      </c>
      <c r="I26" s="503" t="s">
        <v>153</v>
      </c>
      <c r="J26" s="504"/>
      <c r="K26" s="504"/>
      <c r="L26" s="505"/>
      <c r="M26" s="102">
        <f>SUMIFS(M6:M15,G6:G15,"AA",H6:H15,"ss")</f>
        <v>0</v>
      </c>
      <c r="N26" s="133">
        <f t="shared" ref="N26:N31" si="39">FLOOR(R26,1)</f>
        <v>0</v>
      </c>
      <c r="O26" s="134">
        <f t="shared" ref="O26:O31" si="40">FLOOR(V26,1)</f>
        <v>0</v>
      </c>
      <c r="P26" s="135">
        <f t="shared" ref="P26:P31" si="41">U26-X26</f>
        <v>0</v>
      </c>
      <c r="Q26" s="116">
        <f t="shared" ref="Q26:Q31" si="42">T26+X26+Y26</f>
        <v>0</v>
      </c>
      <c r="R26" s="116">
        <f t="shared" ref="R26:R30" si="43">M26/365</f>
        <v>0</v>
      </c>
      <c r="S26" s="116">
        <f t="shared" ref="S26:S31" si="44">FLOOR(R26,1)</f>
        <v>0</v>
      </c>
      <c r="T26" s="116">
        <f t="shared" ref="T26:T31" si="45">S26*365</f>
        <v>0</v>
      </c>
      <c r="U26" s="116">
        <f t="shared" ref="U26:U30" si="46">M26-T26</f>
        <v>0</v>
      </c>
      <c r="V26" s="116">
        <f t="shared" ref="V26:V31" si="47">U26/30</f>
        <v>0</v>
      </c>
      <c r="W26" s="116">
        <f t="shared" ref="W26:W31" si="48">FLOOR(V26,1)</f>
        <v>0</v>
      </c>
      <c r="X26" s="116">
        <f t="shared" ref="X26:X31" si="49">W26*30</f>
        <v>0</v>
      </c>
      <c r="Y26" s="112"/>
      <c r="Z26" s="112"/>
      <c r="AA26" s="112"/>
      <c r="AB26" s="142"/>
      <c r="AC26" s="136">
        <f>ROUND(IF(IF(O26&gt;12,6,O26*0.5)+IF(P26&gt;15,0.5,0)+IF(N26&gt;0,6,0)&gt;12,6,IF(O26&gt;12,6,O26*0.5)+IF(P26&gt;15,0.5,0)+IF(N26&gt;0,6,0)),3)</f>
        <v>0</v>
      </c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</row>
    <row r="27" spans="1:46" ht="23.65" customHeight="1" thickTop="1" thickBot="1" x14ac:dyDescent="0.4">
      <c r="A27" s="660" t="s">
        <v>105</v>
      </c>
      <c r="B27" s="661"/>
      <c r="C27" s="661"/>
      <c r="D27" s="661"/>
      <c r="E27" s="661"/>
      <c r="F27" s="661"/>
      <c r="G27" s="662"/>
      <c r="H27" s="280" t="s">
        <v>37</v>
      </c>
      <c r="I27" s="503" t="s">
        <v>101</v>
      </c>
      <c r="J27" s="504"/>
      <c r="K27" s="504"/>
      <c r="L27" s="505"/>
      <c r="M27" s="102">
        <f>SUMIFS(M6:M15,G6:G15,"AA",H6:H15,"NON")</f>
        <v>0</v>
      </c>
      <c r="N27" s="124">
        <f t="shared" si="39"/>
        <v>0</v>
      </c>
      <c r="O27" s="125">
        <f t="shared" si="40"/>
        <v>0</v>
      </c>
      <c r="P27" s="126">
        <f t="shared" si="41"/>
        <v>0</v>
      </c>
      <c r="Q27" s="116">
        <f t="shared" si="42"/>
        <v>0</v>
      </c>
      <c r="R27" s="116">
        <f t="shared" si="43"/>
        <v>0</v>
      </c>
      <c r="S27" s="116">
        <f t="shared" si="44"/>
        <v>0</v>
      </c>
      <c r="T27" s="116">
        <f t="shared" si="45"/>
        <v>0</v>
      </c>
      <c r="U27" s="116">
        <f t="shared" si="46"/>
        <v>0</v>
      </c>
      <c r="V27" s="116">
        <f t="shared" si="47"/>
        <v>0</v>
      </c>
      <c r="W27" s="116">
        <f t="shared" si="48"/>
        <v>0</v>
      </c>
      <c r="X27" s="116">
        <f t="shared" si="49"/>
        <v>0</v>
      </c>
      <c r="Y27" s="112"/>
      <c r="Z27" s="112"/>
      <c r="AA27" s="112"/>
      <c r="AB27" s="142"/>
      <c r="AC27" s="136">
        <f>IF(IF(O27&gt;12,3,O27*0.25)+IF(P27&gt;15,0.25,0)+IF(N27&gt;0,3,0)&gt;12,6,IF(O27&gt;12,3,O27*0.25)+IF(P27&gt;15,0.25,0)+IF(N27&gt;0,3,0))</f>
        <v>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</row>
    <row r="28" spans="1:46" ht="23.65" customHeight="1" thickTop="1" thickBot="1" x14ac:dyDescent="0.4">
      <c r="A28" s="663"/>
      <c r="B28" s="664"/>
      <c r="C28" s="664"/>
      <c r="D28" s="664"/>
      <c r="E28" s="664"/>
      <c r="F28" s="664"/>
      <c r="G28" s="665"/>
      <c r="H28" s="281" t="s">
        <v>102</v>
      </c>
      <c r="I28" s="503" t="s">
        <v>153</v>
      </c>
      <c r="J28" s="504"/>
      <c r="K28" s="504"/>
      <c r="L28" s="505"/>
      <c r="M28" s="102">
        <f xml:space="preserve">   SUMIFS(M6:M15,G6:G15,"ALTRO",H6:H15,"SS")   +     SUMIFS(M6:M15,G6:G15,"CS",H6:H15,"SS")+SUMIFS(M6:M15,G6:G15,"AT",H6:H15,"SS")</f>
        <v>0</v>
      </c>
      <c r="N28" s="124">
        <f t="shared" si="39"/>
        <v>0</v>
      </c>
      <c r="O28" s="125">
        <f t="shared" si="40"/>
        <v>0</v>
      </c>
      <c r="P28" s="126">
        <f t="shared" si="41"/>
        <v>0</v>
      </c>
      <c r="Q28" s="116">
        <f t="shared" si="42"/>
        <v>0</v>
      </c>
      <c r="R28" s="116">
        <f t="shared" si="43"/>
        <v>0</v>
      </c>
      <c r="S28" s="116">
        <f t="shared" si="44"/>
        <v>0</v>
      </c>
      <c r="T28" s="116">
        <f t="shared" si="45"/>
        <v>0</v>
      </c>
      <c r="U28" s="116">
        <f t="shared" si="46"/>
        <v>0</v>
      </c>
      <c r="V28" s="116">
        <f t="shared" si="47"/>
        <v>0</v>
      </c>
      <c r="W28" s="116">
        <f t="shared" si="48"/>
        <v>0</v>
      </c>
      <c r="X28" s="116">
        <f t="shared" si="49"/>
        <v>0</v>
      </c>
      <c r="Y28" s="112"/>
      <c r="Z28" s="112"/>
      <c r="AA28" s="112"/>
      <c r="AB28" s="142"/>
      <c r="AC28" s="136">
        <f>ROUND(IF(IF(O28&gt;12,1.2,O28*0.1)+IF(P28&gt;15,0.1,0)+IF(N28&gt;0,1.2,0)&gt;12,1.2,IF(O28&gt;12,1.2,O28*0.1)+IF(P28&gt;15,0.1,0)+IF(N28&gt;0,1.2,0)),3)</f>
        <v>0</v>
      </c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</row>
    <row r="29" spans="1:46" ht="23.65" customHeight="1" thickTop="1" thickBot="1" x14ac:dyDescent="0.4">
      <c r="A29" s="663"/>
      <c r="B29" s="664"/>
      <c r="C29" s="664"/>
      <c r="D29" s="664"/>
      <c r="E29" s="664"/>
      <c r="F29" s="664"/>
      <c r="G29" s="665"/>
      <c r="H29" s="281" t="s">
        <v>102</v>
      </c>
      <c r="I29" s="503" t="s">
        <v>101</v>
      </c>
      <c r="J29" s="504"/>
      <c r="K29" s="504"/>
      <c r="L29" s="505"/>
      <c r="M29" s="102">
        <f>SUMIFS(M6:M15,G6:G15,"ALTRO",H6:H15,"NON")     +SUMIFS(M6:M15,G6:G15,"cs",H6:H15,"NON")      +SUMIFS(M6:M15,G6:G15,"AT",H6:H15,"NON")</f>
        <v>0</v>
      </c>
      <c r="N29" s="124">
        <f t="shared" si="39"/>
        <v>0</v>
      </c>
      <c r="O29" s="125">
        <f t="shared" si="40"/>
        <v>0</v>
      </c>
      <c r="P29" s="126">
        <f t="shared" si="41"/>
        <v>0</v>
      </c>
      <c r="Q29" s="116">
        <f t="shared" si="42"/>
        <v>0</v>
      </c>
      <c r="R29" s="116">
        <f t="shared" si="43"/>
        <v>0</v>
      </c>
      <c r="S29" s="116">
        <f t="shared" si="44"/>
        <v>0</v>
      </c>
      <c r="T29" s="116">
        <f t="shared" si="45"/>
        <v>0</v>
      </c>
      <c r="U29" s="116">
        <f t="shared" si="46"/>
        <v>0</v>
      </c>
      <c r="V29" s="116">
        <f t="shared" si="47"/>
        <v>0</v>
      </c>
      <c r="W29" s="116">
        <f t="shared" si="48"/>
        <v>0</v>
      </c>
      <c r="X29" s="116">
        <f t="shared" si="49"/>
        <v>0</v>
      </c>
      <c r="Y29" s="112"/>
      <c r="Z29" s="112"/>
      <c r="AA29" s="112"/>
      <c r="AB29" s="142"/>
      <c r="AC29" s="136">
        <f>ROUND(IF(IF(O29&gt;12,0.6,O29*0.05)+IF(P29&gt;15,0.05,0)+IF(N29&gt;0,0.6,0)&gt;12,0.6,IF(O29&gt;12,0.6,O29*0.05)+IF(P29&gt;15,0.05,0)+IF(N29&gt;0,0.6,0)),3)</f>
        <v>0</v>
      </c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</row>
    <row r="30" spans="1:46" ht="23.65" customHeight="1" thickTop="1" thickBot="1" x14ac:dyDescent="0.4">
      <c r="A30" s="643" t="s">
        <v>110</v>
      </c>
      <c r="B30" s="644"/>
      <c r="C30" s="644"/>
      <c r="D30" s="644"/>
      <c r="E30" s="644"/>
      <c r="F30" s="531" t="str">
        <f>IF(+Anno_1=0,"",+Anno_1)</f>
        <v/>
      </c>
      <c r="G30" s="532"/>
      <c r="H30" s="281" t="s">
        <v>102</v>
      </c>
      <c r="I30" s="503" t="s">
        <v>157</v>
      </c>
      <c r="J30" s="504"/>
      <c r="K30" s="504"/>
      <c r="L30" s="505"/>
      <c r="M30" s="199">
        <f>SUMIFS(M6:M15,G6:G15,"ALTRO",H6:H15,"ENTE")</f>
        <v>0</v>
      </c>
      <c r="N30" s="121">
        <f t="shared" si="39"/>
        <v>0</v>
      </c>
      <c r="O30" s="122">
        <f t="shared" si="40"/>
        <v>0</v>
      </c>
      <c r="P30" s="123">
        <f t="shared" si="41"/>
        <v>0</v>
      </c>
      <c r="Q30" s="116">
        <f t="shared" si="42"/>
        <v>0</v>
      </c>
      <c r="R30" s="116">
        <f t="shared" si="43"/>
        <v>0</v>
      </c>
      <c r="S30" s="116">
        <f t="shared" si="44"/>
        <v>0</v>
      </c>
      <c r="T30" s="116">
        <f t="shared" si="45"/>
        <v>0</v>
      </c>
      <c r="U30" s="116">
        <f t="shared" si="46"/>
        <v>0</v>
      </c>
      <c r="V30" s="116">
        <f t="shared" si="47"/>
        <v>0</v>
      </c>
      <c r="W30" s="116">
        <f t="shared" si="48"/>
        <v>0</v>
      </c>
      <c r="X30" s="116">
        <f t="shared" si="49"/>
        <v>0</v>
      </c>
      <c r="Y30" s="112"/>
      <c r="Z30" s="112"/>
      <c r="AA30" s="112"/>
      <c r="AB30" s="142"/>
      <c r="AC30" s="136">
        <f>ROUND(IF(IF(O30&gt;12,0.6,O30*0.05)+IF(P30&gt;15,0.05,0)+IF(N30&gt;0,0.6,0)&gt;12,0.6,IF(O30&gt;12,0.6,O30*0.05)+IF(P30&gt;15,0.05,0)+IF(N30&gt;0,0.6,0)),3)</f>
        <v>0</v>
      </c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1:46" ht="23.65" customHeight="1" thickTop="1" thickBot="1" x14ac:dyDescent="0.4">
      <c r="A31" s="645"/>
      <c r="B31" s="646"/>
      <c r="C31" s="646"/>
      <c r="D31" s="646"/>
      <c r="E31" s="646"/>
      <c r="F31" s="533"/>
      <c r="G31" s="534"/>
      <c r="H31" s="521" t="s">
        <v>111</v>
      </c>
      <c r="I31" s="522"/>
      <c r="J31" s="522"/>
      <c r="K31" s="522"/>
      <c r="L31" s="523"/>
      <c r="M31" s="101">
        <f>SUM(M26:M30)</f>
        <v>0</v>
      </c>
      <c r="N31" s="214">
        <f t="shared" si="39"/>
        <v>0</v>
      </c>
      <c r="O31" s="212">
        <f t="shared" si="40"/>
        <v>0</v>
      </c>
      <c r="P31" s="213">
        <f t="shared" si="41"/>
        <v>0</v>
      </c>
      <c r="Q31" s="116">
        <f t="shared" si="42"/>
        <v>0</v>
      </c>
      <c r="R31" s="116">
        <f>M31/365</f>
        <v>0</v>
      </c>
      <c r="S31" s="116">
        <f t="shared" si="44"/>
        <v>0</v>
      </c>
      <c r="T31" s="116">
        <f t="shared" si="45"/>
        <v>0</v>
      </c>
      <c r="U31" s="116">
        <f>M31-T31</f>
        <v>0</v>
      </c>
      <c r="V31" s="116">
        <f t="shared" si="47"/>
        <v>0</v>
      </c>
      <c r="W31" s="116">
        <f t="shared" si="48"/>
        <v>0</v>
      </c>
      <c r="X31" s="116">
        <f t="shared" si="49"/>
        <v>0</v>
      </c>
      <c r="Y31" s="112"/>
      <c r="Z31" s="112"/>
      <c r="AA31" s="112"/>
      <c r="AB31" s="142"/>
      <c r="AC31" s="210">
        <f>IF(SUM(AC26:AC30)&gt;6,6,SUM(AC26:AC30))</f>
        <v>0</v>
      </c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</row>
    <row r="32" spans="1:46" ht="23.25" x14ac:dyDescent="0.2">
      <c r="A32" s="270"/>
      <c r="B32" s="270"/>
      <c r="C32" s="270"/>
      <c r="D32" s="270"/>
      <c r="E32" s="270"/>
      <c r="F32" s="270"/>
      <c r="G32" s="270"/>
      <c r="H32" s="146"/>
      <c r="I32" s="147"/>
      <c r="J32" s="148"/>
      <c r="K32" s="148"/>
      <c r="L32" s="148"/>
      <c r="M32" s="143"/>
      <c r="N32" s="149"/>
      <c r="O32" s="149"/>
      <c r="P32" s="149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51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1:46" ht="24" thickBot="1" x14ac:dyDescent="0.4">
      <c r="A33" s="270"/>
      <c r="B33" s="270"/>
      <c r="C33" s="270"/>
      <c r="D33" s="270"/>
      <c r="E33" s="270"/>
      <c r="F33" s="270"/>
      <c r="G33" s="270"/>
      <c r="H33" s="142"/>
      <c r="I33" s="142"/>
      <c r="J33" s="142"/>
      <c r="K33" s="142"/>
      <c r="L33" s="142"/>
      <c r="M33" s="143"/>
      <c r="N33" s="144" t="s">
        <v>86</v>
      </c>
      <c r="O33" s="144" t="s">
        <v>87</v>
      </c>
      <c r="P33" s="144" t="s">
        <v>88</v>
      </c>
      <c r="Q33" s="152"/>
      <c r="R33" s="152"/>
      <c r="S33" s="152"/>
      <c r="T33" s="152"/>
      <c r="U33" s="152"/>
      <c r="V33" s="152"/>
      <c r="W33" s="152"/>
      <c r="X33" s="152"/>
      <c r="Y33" s="142"/>
      <c r="Z33" s="142"/>
      <c r="AA33" s="142"/>
      <c r="AB33" s="142"/>
      <c r="AC33" s="145" t="s">
        <v>104</v>
      </c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</row>
    <row r="34" spans="1:46" ht="24.75" thickTop="1" thickBot="1" x14ac:dyDescent="0.4">
      <c r="A34" s="651" t="s">
        <v>103</v>
      </c>
      <c r="B34" s="652"/>
      <c r="C34" s="652"/>
      <c r="D34" s="652"/>
      <c r="E34" s="652"/>
      <c r="F34" s="652"/>
      <c r="G34" s="653"/>
      <c r="H34" s="280" t="s">
        <v>61</v>
      </c>
      <c r="I34" s="503" t="s">
        <v>153</v>
      </c>
      <c r="J34" s="504"/>
      <c r="K34" s="504"/>
      <c r="L34" s="505"/>
      <c r="M34" s="102">
        <f>SUMIFS(M6:M15,G6:G15,"AT",H6:H15,"ss")</f>
        <v>0</v>
      </c>
      <c r="N34" s="133">
        <f t="shared" ref="N34:N39" si="50">FLOOR(R34,1)</f>
        <v>0</v>
      </c>
      <c r="O34" s="134">
        <f t="shared" ref="O34:O39" si="51">FLOOR(V34,1)</f>
        <v>0</v>
      </c>
      <c r="P34" s="135">
        <f t="shared" ref="P34:P39" si="52">U34-X34</f>
        <v>0</v>
      </c>
      <c r="Q34" s="116">
        <f t="shared" ref="Q34:Q39" si="53">T34+X34+Y34</f>
        <v>0</v>
      </c>
      <c r="R34" s="116">
        <f t="shared" ref="R34:R38" si="54">M34/365</f>
        <v>0</v>
      </c>
      <c r="S34" s="116">
        <f t="shared" ref="S34:S39" si="55">FLOOR(R34,1)</f>
        <v>0</v>
      </c>
      <c r="T34" s="116">
        <f t="shared" ref="T34:T39" si="56">S34*365</f>
        <v>0</v>
      </c>
      <c r="U34" s="116">
        <f t="shared" ref="U34:U38" si="57">M34-T34</f>
        <v>0</v>
      </c>
      <c r="V34" s="116">
        <f t="shared" ref="V34:V39" si="58">U34/30</f>
        <v>0</v>
      </c>
      <c r="W34" s="116">
        <f t="shared" ref="W34:W39" si="59">FLOOR(V34,1)</f>
        <v>0</v>
      </c>
      <c r="X34" s="116">
        <f t="shared" ref="X34:X39" si="60">W34*30</f>
        <v>0</v>
      </c>
      <c r="Y34" s="112"/>
      <c r="Z34" s="112"/>
      <c r="AA34" s="112"/>
      <c r="AB34" s="142"/>
      <c r="AC34" s="136">
        <f>ROUND(IF(IF(O34&gt;12,6,O34*0.5)+IF(P34&gt;15,0.5,0)+IF(N34&gt;0,6,0)&gt;12,6,IF(O34&gt;12,6,O34*0.5)+IF(P34&gt;15,0.5,0)+IF(N34&gt;0,6,0)),3)</f>
        <v>0</v>
      </c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1:46" ht="23.65" customHeight="1" thickTop="1" thickBot="1" x14ac:dyDescent="0.4">
      <c r="A35" s="654" t="s">
        <v>107</v>
      </c>
      <c r="B35" s="655"/>
      <c r="C35" s="655"/>
      <c r="D35" s="655"/>
      <c r="E35" s="655"/>
      <c r="F35" s="655"/>
      <c r="G35" s="656"/>
      <c r="H35" s="280" t="s">
        <v>61</v>
      </c>
      <c r="I35" s="503" t="s">
        <v>101</v>
      </c>
      <c r="J35" s="504"/>
      <c r="K35" s="504"/>
      <c r="L35" s="505"/>
      <c r="M35" s="102">
        <f>SUMIFS(M6:M15,G6:G15,"AT",H6:H15,"NON")</f>
        <v>0</v>
      </c>
      <c r="N35" s="124">
        <f t="shared" si="50"/>
        <v>0</v>
      </c>
      <c r="O35" s="125">
        <f t="shared" si="51"/>
        <v>0</v>
      </c>
      <c r="P35" s="126">
        <f t="shared" si="52"/>
        <v>0</v>
      </c>
      <c r="Q35" s="116">
        <f t="shared" si="53"/>
        <v>0</v>
      </c>
      <c r="R35" s="116">
        <f t="shared" si="54"/>
        <v>0</v>
      </c>
      <c r="S35" s="116">
        <f t="shared" si="55"/>
        <v>0</v>
      </c>
      <c r="T35" s="116">
        <f t="shared" si="56"/>
        <v>0</v>
      </c>
      <c r="U35" s="116">
        <f t="shared" si="57"/>
        <v>0</v>
      </c>
      <c r="V35" s="116">
        <f t="shared" si="58"/>
        <v>0</v>
      </c>
      <c r="W35" s="116">
        <f t="shared" si="59"/>
        <v>0</v>
      </c>
      <c r="X35" s="116">
        <f t="shared" si="60"/>
        <v>0</v>
      </c>
      <c r="Y35" s="112"/>
      <c r="Z35" s="112"/>
      <c r="AA35" s="112"/>
      <c r="AB35" s="142"/>
      <c r="AC35" s="136">
        <f>ROUND(IF(IF(O35&gt;12,3,O35*0.25)+IF(P35&gt;15,0.25,0)+IF(N35&gt;0,3,0)&gt;12,6,IF(O35&gt;12,3,O35*0.25)+IF(P35&gt;15,0.25,0)+IF(N35&gt;0,3,0)),3)</f>
        <v>0</v>
      </c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</row>
    <row r="36" spans="1:46" ht="23.65" customHeight="1" thickTop="1" thickBot="1" x14ac:dyDescent="0.4">
      <c r="A36" s="657"/>
      <c r="B36" s="658"/>
      <c r="C36" s="658"/>
      <c r="D36" s="658"/>
      <c r="E36" s="658"/>
      <c r="F36" s="658"/>
      <c r="G36" s="659"/>
      <c r="H36" s="281" t="s">
        <v>102</v>
      </c>
      <c r="I36" s="503" t="s">
        <v>153</v>
      </c>
      <c r="J36" s="504"/>
      <c r="K36" s="504"/>
      <c r="L36" s="505"/>
      <c r="M36" s="102">
        <f>SUMIFS(M6:M15,G6:G15,"ALTRO",H6:H15,"SS")+SUMIFS(M6:M15,G6:G15,"CS",H6:H15,"SS")+SUMIFS(M6:M15,G6:G15,"AA",H6:H15,"SS")</f>
        <v>0</v>
      </c>
      <c r="N36" s="124">
        <f t="shared" si="50"/>
        <v>0</v>
      </c>
      <c r="O36" s="125">
        <f t="shared" si="51"/>
        <v>0</v>
      </c>
      <c r="P36" s="126">
        <f t="shared" si="52"/>
        <v>0</v>
      </c>
      <c r="Q36" s="116">
        <f t="shared" si="53"/>
        <v>0</v>
      </c>
      <c r="R36" s="116">
        <f t="shared" si="54"/>
        <v>0</v>
      </c>
      <c r="S36" s="116">
        <f t="shared" si="55"/>
        <v>0</v>
      </c>
      <c r="T36" s="116">
        <f t="shared" si="56"/>
        <v>0</v>
      </c>
      <c r="U36" s="116">
        <f t="shared" si="57"/>
        <v>0</v>
      </c>
      <c r="V36" s="116">
        <f t="shared" si="58"/>
        <v>0</v>
      </c>
      <c r="W36" s="116">
        <f t="shared" si="59"/>
        <v>0</v>
      </c>
      <c r="X36" s="116">
        <f t="shared" si="60"/>
        <v>0</v>
      </c>
      <c r="Y36" s="112"/>
      <c r="Z36" s="112"/>
      <c r="AA36" s="112"/>
      <c r="AB36" s="142"/>
      <c r="AC36" s="136">
        <f>ROUND(IF(IF(O36&gt;12,1.2,O36*0.1)+IF(P36&gt;15,0.1,0)+IF(N36&gt;0,1.2,0)&gt;12,1.2,IF(O36&gt;12,1.2,O36*0.1)+IF(P36&gt;15,0.1,0)+IF(N36&gt;0,1.2,0)),3)</f>
        <v>0</v>
      </c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</row>
    <row r="37" spans="1:46" ht="23.65" customHeight="1" thickTop="1" thickBot="1" x14ac:dyDescent="0.4">
      <c r="A37" s="657"/>
      <c r="B37" s="658"/>
      <c r="C37" s="658"/>
      <c r="D37" s="658"/>
      <c r="E37" s="658"/>
      <c r="F37" s="658"/>
      <c r="G37" s="659"/>
      <c r="H37" s="281" t="s">
        <v>102</v>
      </c>
      <c r="I37" s="503" t="s">
        <v>101</v>
      </c>
      <c r="J37" s="504"/>
      <c r="K37" s="504"/>
      <c r="L37" s="505"/>
      <c r="M37" s="102">
        <f>SUMIFS(M6:M15,G6:G15,"ALTRO",H6:H15,"NON")+          SUMIFS(M6:M15,G6:G15,"cs",H6:H15,"NON")                 +SUMIFS(M6:M15,G6:G15,"Aa",H6:H15,"NON")</f>
        <v>0</v>
      </c>
      <c r="N37" s="124">
        <f t="shared" si="50"/>
        <v>0</v>
      </c>
      <c r="O37" s="125">
        <f t="shared" si="51"/>
        <v>0</v>
      </c>
      <c r="P37" s="126">
        <f t="shared" si="52"/>
        <v>0</v>
      </c>
      <c r="Q37" s="116">
        <f t="shared" si="53"/>
        <v>0</v>
      </c>
      <c r="R37" s="116">
        <f t="shared" si="54"/>
        <v>0</v>
      </c>
      <c r="S37" s="116">
        <f t="shared" si="55"/>
        <v>0</v>
      </c>
      <c r="T37" s="116">
        <f t="shared" si="56"/>
        <v>0</v>
      </c>
      <c r="U37" s="116">
        <f t="shared" si="57"/>
        <v>0</v>
      </c>
      <c r="V37" s="116">
        <f t="shared" si="58"/>
        <v>0</v>
      </c>
      <c r="W37" s="116">
        <f t="shared" si="59"/>
        <v>0</v>
      </c>
      <c r="X37" s="116">
        <f t="shared" si="60"/>
        <v>0</v>
      </c>
      <c r="Y37" s="112"/>
      <c r="Z37" s="112"/>
      <c r="AA37" s="112"/>
      <c r="AB37" s="142"/>
      <c r="AC37" s="136">
        <f>ROUND(IF(IF(O37&gt;12,0.6,O37*0.05)+IF(P37&gt;15,0.05,0)+IF(N37&gt;0,0.6,0)&gt;12,0.6,IF(O37&gt;12,0.6,O37*0.05)+IF(P37&gt;15,0.05,0)+IF(N37&gt;0,0.6,0)),3)</f>
        <v>0</v>
      </c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</row>
    <row r="38" spans="1:46" ht="23.65" customHeight="1" thickTop="1" thickBot="1" x14ac:dyDescent="0.4">
      <c r="A38" s="647" t="s">
        <v>110</v>
      </c>
      <c r="B38" s="648"/>
      <c r="C38" s="648"/>
      <c r="D38" s="648"/>
      <c r="E38" s="648"/>
      <c r="F38" s="499" t="str">
        <f>IF(+Anno_1=0,"",+Anno_1)</f>
        <v/>
      </c>
      <c r="G38" s="500"/>
      <c r="H38" s="281" t="s">
        <v>102</v>
      </c>
      <c r="I38" s="503" t="s">
        <v>157</v>
      </c>
      <c r="J38" s="504"/>
      <c r="K38" s="504"/>
      <c r="L38" s="505"/>
      <c r="M38" s="102">
        <f>SUMIFS(M6:M15,G6:G15,"ALTRO",H6:H15,"ENTE")</f>
        <v>0</v>
      </c>
      <c r="N38" s="130">
        <f t="shared" si="50"/>
        <v>0</v>
      </c>
      <c r="O38" s="131">
        <f t="shared" si="51"/>
        <v>0</v>
      </c>
      <c r="P38" s="132">
        <f t="shared" si="52"/>
        <v>0</v>
      </c>
      <c r="Q38" s="116">
        <f t="shared" si="53"/>
        <v>0</v>
      </c>
      <c r="R38" s="116">
        <f t="shared" si="54"/>
        <v>0</v>
      </c>
      <c r="S38" s="116">
        <f t="shared" si="55"/>
        <v>0</v>
      </c>
      <c r="T38" s="116">
        <f t="shared" si="56"/>
        <v>0</v>
      </c>
      <c r="U38" s="116">
        <f t="shared" si="57"/>
        <v>0</v>
      </c>
      <c r="V38" s="116">
        <f t="shared" si="58"/>
        <v>0</v>
      </c>
      <c r="W38" s="116">
        <f t="shared" si="59"/>
        <v>0</v>
      </c>
      <c r="X38" s="116">
        <f t="shared" si="60"/>
        <v>0</v>
      </c>
      <c r="Y38" s="112"/>
      <c r="Z38" s="112"/>
      <c r="AA38" s="112"/>
      <c r="AB38" s="142"/>
      <c r="AC38" s="136">
        <f>ROUND(IF(IF(O38&gt;12,0.6,O38*0.05)+IF(P38&gt;15,0.05,0)+IF(N38&gt;0,0.6,0)&gt;12,0.6,IF(O38&gt;12,0.6,O38*0.05)+IF(P38&gt;15,0.05,0)+IF(N38&gt;0,0.6,0)),3)</f>
        <v>0</v>
      </c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ht="23.65" customHeight="1" thickTop="1" thickBot="1" x14ac:dyDescent="0.4">
      <c r="A39" s="649"/>
      <c r="B39" s="650"/>
      <c r="C39" s="650"/>
      <c r="D39" s="650"/>
      <c r="E39" s="650"/>
      <c r="F39" s="501"/>
      <c r="G39" s="502"/>
      <c r="H39" s="521" t="s">
        <v>111</v>
      </c>
      <c r="I39" s="522"/>
      <c r="J39" s="522"/>
      <c r="K39" s="522"/>
      <c r="L39" s="523"/>
      <c r="M39" s="101">
        <f>SUM(M34:M38)</f>
        <v>0</v>
      </c>
      <c r="N39" s="214">
        <f t="shared" si="50"/>
        <v>0</v>
      </c>
      <c r="O39" s="212">
        <f t="shared" si="51"/>
        <v>0</v>
      </c>
      <c r="P39" s="213">
        <f t="shared" si="52"/>
        <v>0</v>
      </c>
      <c r="Q39" s="116">
        <f t="shared" si="53"/>
        <v>0</v>
      </c>
      <c r="R39" s="116">
        <f>M39/365</f>
        <v>0</v>
      </c>
      <c r="S39" s="116">
        <f t="shared" si="55"/>
        <v>0</v>
      </c>
      <c r="T39" s="116">
        <f t="shared" si="56"/>
        <v>0</v>
      </c>
      <c r="U39" s="116">
        <f>M39-T39</f>
        <v>0</v>
      </c>
      <c r="V39" s="116">
        <f t="shared" si="58"/>
        <v>0</v>
      </c>
      <c r="W39" s="116">
        <f t="shared" si="59"/>
        <v>0</v>
      </c>
      <c r="X39" s="116">
        <f t="shared" si="60"/>
        <v>0</v>
      </c>
      <c r="Y39" s="112"/>
      <c r="Z39" s="112"/>
      <c r="AA39" s="112"/>
      <c r="AB39" s="142"/>
      <c r="AC39" s="210">
        <f>IF(SUM(AC34:AC38)&gt;6,6,SUM(AC34:AC38))</f>
        <v>0</v>
      </c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</row>
    <row r="40" spans="1:46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</row>
    <row r="41" spans="1:46" x14ac:dyDescent="0.2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</row>
    <row r="42" spans="1:46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</row>
    <row r="43" spans="1:46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</row>
    <row r="44" spans="1:46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</row>
    <row r="45" spans="1:46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</row>
    <row r="46" spans="1:46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</row>
    <row r="47" spans="1:46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1:46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</row>
    <row r="49" spans="1:46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1:46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</row>
    <row r="51" spans="1:46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</row>
    <row r="52" spans="1:46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</row>
    <row r="53" spans="1:46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</row>
    <row r="54" spans="1:46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</row>
    <row r="55" spans="1:46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</row>
    <row r="56" spans="1:46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</row>
    <row r="57" spans="1:46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</row>
    <row r="58" spans="1:46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</row>
    <row r="59" spans="1:46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1:46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spans="1:46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</row>
    <row r="62" spans="1:46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</row>
    <row r="63" spans="1:46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</row>
    <row r="64" spans="1:46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</row>
    <row r="65" spans="1:46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</row>
    <row r="66" spans="1:46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</row>
    <row r="67" spans="1:46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</row>
    <row r="68" spans="1:46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</row>
    <row r="69" spans="1:46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</row>
    <row r="70" spans="1:46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</row>
    <row r="71" spans="1:46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</row>
    <row r="72" spans="1:46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</row>
    <row r="73" spans="1:46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</row>
    <row r="74" spans="1:46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</row>
    <row r="75" spans="1:46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</row>
    <row r="76" spans="1:46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</row>
    <row r="77" spans="1:46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</row>
    <row r="78" spans="1:46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</row>
    <row r="79" spans="1:46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</row>
    <row r="80" spans="1:46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</row>
    <row r="81" spans="1:46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</row>
    <row r="82" spans="1:46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</row>
    <row r="83" spans="1:46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</row>
    <row r="84" spans="1:46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</row>
    <row r="85" spans="1:46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</row>
    <row r="86" spans="1:46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</row>
    <row r="87" spans="1:46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</row>
    <row r="88" spans="1:46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</row>
    <row r="89" spans="1:46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</row>
    <row r="90" spans="1:46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</row>
    <row r="91" spans="1:46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</row>
    <row r="92" spans="1:46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</row>
    <row r="93" spans="1:46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</row>
    <row r="94" spans="1:46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</row>
    <row r="95" spans="1:46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</row>
    <row r="96" spans="1:46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</row>
    <row r="97" spans="1:46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</row>
    <row r="98" spans="1:46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</row>
    <row r="99" spans="1:46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</row>
    <row r="100" spans="1:46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</row>
    <row r="101" spans="1:46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</row>
    <row r="102" spans="1:46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</row>
  </sheetData>
  <sheetProtection algorithmName="SHA-512" hashValue="caxpF4D+RIsSz68CPBJNLNCa+naGk/iO4xJqRUSnX5GEwhsH/EUI8Tm3dibHiHvirQZ+yaOGwmrbX8GMeoDvgA==" saltValue="gvLPUPmfwYW3qt5pm8pg7w==" spinCount="100000" sheet="1" objects="1" scenarios="1"/>
  <mergeCells count="69">
    <mergeCell ref="AF2:AG2"/>
    <mergeCell ref="AI4:AN4"/>
    <mergeCell ref="AI6:AN6"/>
    <mergeCell ref="AI10:AN10"/>
    <mergeCell ref="AI11:AN11"/>
    <mergeCell ref="AE8:AG8"/>
    <mergeCell ref="AI12:AN13"/>
    <mergeCell ref="I38:L38"/>
    <mergeCell ref="H39:L39"/>
    <mergeCell ref="A34:G34"/>
    <mergeCell ref="I34:L34"/>
    <mergeCell ref="A35:G37"/>
    <mergeCell ref="I35:L35"/>
    <mergeCell ref="I36:L36"/>
    <mergeCell ref="I37:L37"/>
    <mergeCell ref="A38:E39"/>
    <mergeCell ref="F38:G39"/>
    <mergeCell ref="H31:L31"/>
    <mergeCell ref="A30:E31"/>
    <mergeCell ref="F30:G31"/>
    <mergeCell ref="I22:L22"/>
    <mergeCell ref="H23:L23"/>
    <mergeCell ref="I30:L30"/>
    <mergeCell ref="A18:G18"/>
    <mergeCell ref="I18:L18"/>
    <mergeCell ref="A19:G21"/>
    <mergeCell ref="I19:L19"/>
    <mergeCell ref="I20:L20"/>
    <mergeCell ref="I21:L21"/>
    <mergeCell ref="A26:G26"/>
    <mergeCell ref="I26:L26"/>
    <mergeCell ref="A22:E23"/>
    <mergeCell ref="F22:G23"/>
    <mergeCell ref="A27:G29"/>
    <mergeCell ref="I27:L27"/>
    <mergeCell ref="I28:L28"/>
    <mergeCell ref="I29:L29"/>
    <mergeCell ref="AE7:AG7"/>
    <mergeCell ref="AE4:AG6"/>
    <mergeCell ref="A6:A15"/>
    <mergeCell ref="H6:L6"/>
    <mergeCell ref="AC6:AC15"/>
    <mergeCell ref="H7:L7"/>
    <mergeCell ref="H8:L8"/>
    <mergeCell ref="H9:L9"/>
    <mergeCell ref="H10:L10"/>
    <mergeCell ref="AD10:AD13"/>
    <mergeCell ref="AE10:AG15"/>
    <mergeCell ref="H11:L11"/>
    <mergeCell ref="H12:L12"/>
    <mergeCell ref="H13:L13"/>
    <mergeCell ref="H14:L14"/>
    <mergeCell ref="H15:L15"/>
    <mergeCell ref="F1:J2"/>
    <mergeCell ref="K1:AC2"/>
    <mergeCell ref="A1:B2"/>
    <mergeCell ref="C1:C2"/>
    <mergeCell ref="A4:A5"/>
    <mergeCell ref="B4:B5"/>
    <mergeCell ref="C4:C5"/>
    <mergeCell ref="D4:D5"/>
    <mergeCell ref="E4:E5"/>
    <mergeCell ref="F4:F5"/>
    <mergeCell ref="M4:M5"/>
    <mergeCell ref="N4:P4"/>
    <mergeCell ref="AC4:AC5"/>
    <mergeCell ref="G4:G5"/>
    <mergeCell ref="H3:L3"/>
    <mergeCell ref="H4:L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109</vt:i4>
      </vt:variant>
    </vt:vector>
  </HeadingPairs>
  <TitlesOfParts>
    <vt:vector size="132" baseType="lpstr">
      <vt:lpstr>Start</vt:lpstr>
      <vt:lpstr>SCHEDE </vt:lpstr>
      <vt:lpstr>RIEPILOGO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'A4'!A.S.</vt:lpstr>
      <vt:lpstr>'A1'!ANNO</vt:lpstr>
      <vt:lpstr>'A1'!Anno_1</vt:lpstr>
      <vt:lpstr>'A10'!Anno_1</vt:lpstr>
      <vt:lpstr>'A11'!Anno_1</vt:lpstr>
      <vt:lpstr>'A12'!Anno_1</vt:lpstr>
      <vt:lpstr>'A13'!Anno_1</vt:lpstr>
      <vt:lpstr>'A14'!Anno_1</vt:lpstr>
      <vt:lpstr>'A15'!Anno_1</vt:lpstr>
      <vt:lpstr>'A16'!Anno_1</vt:lpstr>
      <vt:lpstr>'A17'!Anno_1</vt:lpstr>
      <vt:lpstr>'A18'!Anno_1</vt:lpstr>
      <vt:lpstr>'A19'!Anno_1</vt:lpstr>
      <vt:lpstr>'A2'!Anno_1</vt:lpstr>
      <vt:lpstr>'A20'!Anno_1</vt:lpstr>
      <vt:lpstr>'A3'!Anno_1</vt:lpstr>
      <vt:lpstr>'A4'!Anno_1</vt:lpstr>
      <vt:lpstr>'A5'!Anno_1</vt:lpstr>
      <vt:lpstr>'A6'!Anno_1</vt:lpstr>
      <vt:lpstr>'A7'!Anno_1</vt:lpstr>
      <vt:lpstr>'A8'!Anno_1</vt:lpstr>
      <vt:lpstr>'A9'!Anno_1</vt:lpstr>
      <vt:lpstr>'A1'!Area_stampa</vt:lpstr>
      <vt:lpstr>'A10'!Area_stampa</vt:lpstr>
      <vt:lpstr>'A11'!Area_stampa</vt:lpstr>
      <vt:lpstr>'A12'!Area_stampa</vt:lpstr>
      <vt:lpstr>'A13'!Area_stampa</vt:lpstr>
      <vt:lpstr>'A14'!Area_stampa</vt:lpstr>
      <vt:lpstr>'A15'!Area_stampa</vt:lpstr>
      <vt:lpstr>'A16'!Area_stampa</vt:lpstr>
      <vt:lpstr>'A17'!Area_stampa</vt:lpstr>
      <vt:lpstr>'A18'!Area_stampa</vt:lpstr>
      <vt:lpstr>'A19'!Area_stampa</vt:lpstr>
      <vt:lpstr>'A2'!Area_stampa</vt:lpstr>
      <vt:lpstr>'A20'!Area_stampa</vt:lpstr>
      <vt:lpstr>'A3'!Area_stampa</vt:lpstr>
      <vt:lpstr>'A4'!Area_stampa</vt:lpstr>
      <vt:lpstr>'A5'!Area_stampa</vt:lpstr>
      <vt:lpstr>'A6'!Area_stampa</vt:lpstr>
      <vt:lpstr>'A7'!Area_stampa</vt:lpstr>
      <vt:lpstr>'A8'!Area_stampa</vt:lpstr>
      <vt:lpstr>'A9'!Area_stampa</vt:lpstr>
      <vt:lpstr>RIEPILOGO!Area_stampa</vt:lpstr>
      <vt:lpstr>'A1'!data_1</vt:lpstr>
      <vt:lpstr>'A10'!data_1</vt:lpstr>
      <vt:lpstr>'A11'!data_1</vt:lpstr>
      <vt:lpstr>'A12'!data_1</vt:lpstr>
      <vt:lpstr>'A13'!data_1</vt:lpstr>
      <vt:lpstr>'A14'!data_1</vt:lpstr>
      <vt:lpstr>'A15'!data_1</vt:lpstr>
      <vt:lpstr>'A16'!data_1</vt:lpstr>
      <vt:lpstr>'A17'!data_1</vt:lpstr>
      <vt:lpstr>'A18'!data_1</vt:lpstr>
      <vt:lpstr>'A19'!data_1</vt:lpstr>
      <vt:lpstr>'A2'!data_1</vt:lpstr>
      <vt:lpstr>'A20'!data_1</vt:lpstr>
      <vt:lpstr>'A3'!data_1</vt:lpstr>
      <vt:lpstr>'A4'!data_1</vt:lpstr>
      <vt:lpstr>'A5'!data_1</vt:lpstr>
      <vt:lpstr>'A6'!data_1</vt:lpstr>
      <vt:lpstr>'A7'!data_1</vt:lpstr>
      <vt:lpstr>'A8'!data_1</vt:lpstr>
      <vt:lpstr>'A9'!data_1</vt:lpstr>
      <vt:lpstr>'A1'!data_2</vt:lpstr>
      <vt:lpstr>'A10'!data_2</vt:lpstr>
      <vt:lpstr>'A11'!data_2</vt:lpstr>
      <vt:lpstr>'A12'!data_2</vt:lpstr>
      <vt:lpstr>'A13'!data_2</vt:lpstr>
      <vt:lpstr>'A14'!data_2</vt:lpstr>
      <vt:lpstr>'A15'!data_2</vt:lpstr>
      <vt:lpstr>'A16'!data_2</vt:lpstr>
      <vt:lpstr>'A17'!data_2</vt:lpstr>
      <vt:lpstr>'A18'!data_2</vt:lpstr>
      <vt:lpstr>'A19'!data_2</vt:lpstr>
      <vt:lpstr>'A2'!data_2</vt:lpstr>
      <vt:lpstr>'A20'!data_2</vt:lpstr>
      <vt:lpstr>'A3'!data_2</vt:lpstr>
      <vt:lpstr>'A4'!data_2</vt:lpstr>
      <vt:lpstr>'A5'!data_2</vt:lpstr>
      <vt:lpstr>'A6'!data_2</vt:lpstr>
      <vt:lpstr>'A7'!data_2</vt:lpstr>
      <vt:lpstr>'A8'!data_2</vt:lpstr>
      <vt:lpstr>'A9'!data_2</vt:lpstr>
      <vt:lpstr>RIEPILOGO</vt:lpstr>
      <vt:lpstr>'SCHEDE '!SCHEDA_AA</vt:lpstr>
      <vt:lpstr>'SCHEDE '!SCHEDA_AT</vt:lpstr>
      <vt:lpstr>'SCHEDE '!SCHEDA_CS</vt:lpstr>
      <vt:lpstr>'A1'!SERVIZI_ASSAMM</vt:lpstr>
      <vt:lpstr>'A1'!STAMPA</vt:lpstr>
      <vt:lpstr>'A10'!STAMPA</vt:lpstr>
      <vt:lpstr>'A11'!STAMPA</vt:lpstr>
      <vt:lpstr>'A12'!STAMPA</vt:lpstr>
      <vt:lpstr>'A13'!STAMPA</vt:lpstr>
      <vt:lpstr>'A14'!STAMPA</vt:lpstr>
      <vt:lpstr>'A15'!STAMPA</vt:lpstr>
      <vt:lpstr>'A16'!STAMPA</vt:lpstr>
      <vt:lpstr>'A17'!STAMPA</vt:lpstr>
      <vt:lpstr>'A18'!STAMPA</vt:lpstr>
      <vt:lpstr>'A19'!STAMPA</vt:lpstr>
      <vt:lpstr>'A2'!STAMPA</vt:lpstr>
      <vt:lpstr>'A20'!STAMPA</vt:lpstr>
      <vt:lpstr>'A4'!STAMPA</vt:lpstr>
      <vt:lpstr>'A5'!STAMPA</vt:lpstr>
      <vt:lpstr>'A6'!STAMPA</vt:lpstr>
      <vt:lpstr>'A7'!STAMPA</vt:lpstr>
      <vt:lpstr>'A8'!STAMPA</vt:lpstr>
      <vt:lpstr>'A9'!STAMPA</vt:lpstr>
      <vt:lpstr>'A4'!STAMPA1</vt:lpstr>
      <vt:lpstr>Start!versione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scarciglia - ws59@libero.it</dc:creator>
  <cp:lastModifiedBy>User</cp:lastModifiedBy>
  <cp:lastPrinted>2021-05-19T21:01:12Z</cp:lastPrinted>
  <dcterms:created xsi:type="dcterms:W3CDTF">2021-04-10T12:18:14Z</dcterms:created>
  <dcterms:modified xsi:type="dcterms:W3CDTF">2021-05-21T10:16:48Z</dcterms:modified>
</cp:coreProperties>
</file>